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4-25\"/>
    </mc:Choice>
  </mc:AlternateContent>
  <bookViews>
    <workbookView xWindow="0" yWindow="0" windowWidth="23040" windowHeight="93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96" i="1" l="1"/>
  <c r="I185" i="1"/>
  <c r="H185" i="1"/>
  <c r="G185" i="1"/>
  <c r="I169" i="1"/>
  <c r="H169" i="1"/>
  <c r="G169" i="1"/>
  <c r="L13" i="1" l="1"/>
  <c r="I153" i="1" l="1"/>
  <c r="H153" i="1"/>
  <c r="G153" i="1"/>
  <c r="I152" i="1"/>
  <c r="H152" i="1"/>
  <c r="G152" i="1"/>
  <c r="I151" i="1"/>
  <c r="H151" i="1"/>
  <c r="G151" i="1"/>
  <c r="I150" i="1"/>
  <c r="H150" i="1"/>
  <c r="G150" i="1"/>
  <c r="I148" i="1"/>
  <c r="H148" i="1"/>
  <c r="G148" i="1"/>
  <c r="I147" i="1"/>
  <c r="H147" i="1"/>
  <c r="G147" i="1"/>
  <c r="I142" i="1"/>
  <c r="H142" i="1"/>
  <c r="G142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  <c r="G62" i="1" l="1"/>
  <c r="L176" i="1"/>
  <c r="L138" i="1"/>
  <c r="L100" i="1"/>
  <c r="L81" i="1"/>
  <c r="G195" i="1"/>
  <c r="I195" i="1"/>
  <c r="J195" i="1"/>
  <c r="L195" i="1"/>
  <c r="F195" i="1"/>
  <c r="G176" i="1"/>
  <c r="H176" i="1"/>
  <c r="I176" i="1"/>
  <c r="J176" i="1"/>
  <c r="F176" i="1"/>
  <c r="J157" i="1"/>
  <c r="G157" i="1"/>
  <c r="H157" i="1"/>
  <c r="I157" i="1"/>
  <c r="L157" i="1"/>
  <c r="F157" i="1"/>
  <c r="G138" i="1"/>
  <c r="H138" i="1"/>
  <c r="I138" i="1"/>
  <c r="J138" i="1"/>
  <c r="F138" i="1"/>
  <c r="G119" i="1"/>
  <c r="H119" i="1"/>
  <c r="I119" i="1"/>
  <c r="J119" i="1"/>
  <c r="L119" i="1"/>
  <c r="H100" i="1"/>
  <c r="G100" i="1"/>
  <c r="I100" i="1"/>
  <c r="J100" i="1"/>
  <c r="F100" i="1"/>
  <c r="F81" i="1"/>
  <c r="G81" i="1"/>
  <c r="H81" i="1"/>
  <c r="I81" i="1"/>
  <c r="J81" i="1"/>
  <c r="H62" i="1"/>
  <c r="I62" i="1"/>
  <c r="J62" i="1"/>
  <c r="L62" i="1"/>
  <c r="F62" i="1"/>
  <c r="G43" i="1"/>
  <c r="H43" i="1"/>
  <c r="I43" i="1"/>
  <c r="F119" i="1"/>
  <c r="J43" i="1"/>
  <c r="L43" i="1"/>
  <c r="F43" i="1"/>
  <c r="G24" i="1"/>
  <c r="I24" i="1"/>
  <c r="H24" i="1"/>
  <c r="J24" i="1"/>
  <c r="L24" i="1"/>
  <c r="F24" i="1"/>
  <c r="H196" i="1" l="1"/>
  <c r="I196" i="1"/>
  <c r="G196" i="1"/>
  <c r="J196" i="1"/>
  <c r="F196" i="1"/>
</calcChain>
</file>

<file path=xl/sharedStrings.xml><?xml version="1.0" encoding="utf-8"?>
<sst xmlns="http://schemas.openxmlformats.org/spreadsheetml/2006/main" count="402" uniqueCount="138">
  <si>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</si>
  <si>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</si>
  <si>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</si>
  <si>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</si>
  <si>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</si>
  <si>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</si>
  <si>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</si>
  <si>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</si>
  <si>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</si>
  <si>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</si>
  <si>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</si>
  <si>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</si>
  <si>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</si>
  <si>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</si>
  <si>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</si>
  <si>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</si>
  <si>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</si>
  <si>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</si>
  <si>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</si>
  <si>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</si>
  <si>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</si>
  <si>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</si>
  <si>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</si>
  <si>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</si>
  <si>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</si>
  <si>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</si>
  <si>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</si>
  <si>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</si>
  <si>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</si>
  <si>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</si>
  <si>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</si>
  <si>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</si>
  <si>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</si>
  <si>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</si>
  <si>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</si>
  <si>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</si>
  <si>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</si>
  <si>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</si>
  <si>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</si>
  <si>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из крупы "Геркулес" вязкая</t>
  </si>
  <si>
    <t>Чай с сахаром</t>
  </si>
  <si>
    <t>хлеб пшеничный</t>
  </si>
  <si>
    <t>Мандарины</t>
  </si>
  <si>
    <t>Бутерброды с сыром (1-й вариант)</t>
  </si>
  <si>
    <t>212/П`18</t>
  </si>
  <si>
    <t>493/П`13</t>
  </si>
  <si>
    <t>108/П`13</t>
  </si>
  <si>
    <t>Ск 9.1.4.7</t>
  </si>
  <si>
    <t>63/П`18</t>
  </si>
  <si>
    <t>Суп  картофельный с макаронными изделиями</t>
  </si>
  <si>
    <t>Плов</t>
  </si>
  <si>
    <t>Компот из яблок с лимоном</t>
  </si>
  <si>
    <t>Хлеб пшеничный</t>
  </si>
  <si>
    <t>хлеб ржанной</t>
  </si>
  <si>
    <t>147/П`13</t>
  </si>
  <si>
    <t>265/ДЛ`17</t>
  </si>
  <si>
    <t>509/П`13</t>
  </si>
  <si>
    <t>109/П`13</t>
  </si>
  <si>
    <t>Омлет натуральный</t>
  </si>
  <si>
    <t>Какао с молоком (1-й  вариант)</t>
  </si>
  <si>
    <t>Плоды свежие (яблоки)</t>
  </si>
  <si>
    <t>Овощи натуральные  (свежий огурец)</t>
  </si>
  <si>
    <t>210/П`13</t>
  </si>
  <si>
    <t>496/П`13</t>
  </si>
  <si>
    <t>112/П`13</t>
  </si>
  <si>
    <t>106/П`13</t>
  </si>
  <si>
    <t>Борщ с  картофелем</t>
  </si>
  <si>
    <t>Тефтели 1-й вариант</t>
  </si>
  <si>
    <t>Макаронные изделия отварные</t>
  </si>
  <si>
    <t>Компот из смеси сухофруктов</t>
  </si>
  <si>
    <t>9/П`18</t>
  </si>
  <si>
    <t>83/ДЛ`17</t>
  </si>
  <si>
    <t>278/331/ДЛ`17</t>
  </si>
  <si>
    <t>291/П`13</t>
  </si>
  <si>
    <t>508/П`13</t>
  </si>
  <si>
    <t>Пудинг из творога с молоком сгущенным</t>
  </si>
  <si>
    <t>Чай с  лимоном (с сахаром)</t>
  </si>
  <si>
    <t>Плоды свежие (банан)</t>
  </si>
  <si>
    <t>494/П`13</t>
  </si>
  <si>
    <t>П.Р.108/П`13</t>
  </si>
  <si>
    <t>Салат из свеклы с огурцами солеными</t>
  </si>
  <si>
    <t xml:space="preserve">Рассольник ленинградский </t>
  </si>
  <si>
    <t>Жаркое</t>
  </si>
  <si>
    <t>Компот из свежих плодов (яблок)</t>
  </si>
  <si>
    <t>76/П`13</t>
  </si>
  <si>
    <t>96/П`13</t>
  </si>
  <si>
    <t>411/ДЛ`13</t>
  </si>
  <si>
    <t>342/ДЛ`17</t>
  </si>
  <si>
    <t>Кругликова Н.В.</t>
  </si>
  <si>
    <t>МБОУ СОШ№4 г.Апатита</t>
  </si>
  <si>
    <t>Каша рисовая вязкая</t>
  </si>
  <si>
    <t>Кофейный напиток с молоком</t>
  </si>
  <si>
    <t>217/П`18</t>
  </si>
  <si>
    <t>379/ДЛ`17</t>
  </si>
  <si>
    <t>64/П`18</t>
  </si>
  <si>
    <t>Суп картофельный с бобовыми (горохом)</t>
  </si>
  <si>
    <t>Тефтели рыбные</t>
  </si>
  <si>
    <t>Картофельное пюре</t>
  </si>
  <si>
    <t>49/П`13</t>
  </si>
  <si>
    <t>102/ДЛ`17</t>
  </si>
  <si>
    <t>349/П`13</t>
  </si>
  <si>
    <t>429/П`13</t>
  </si>
  <si>
    <t>Оладьи из творога с вареньем</t>
  </si>
  <si>
    <t>188/П13</t>
  </si>
  <si>
    <t>Щи из свежей капусты с картофелем</t>
  </si>
  <si>
    <t>Мясо тушеное</t>
  </si>
  <si>
    <t>Компот из плодов или ягод сушеных</t>
  </si>
  <si>
    <t>142/П`13</t>
  </si>
  <si>
    <t>321/П`18</t>
  </si>
  <si>
    <t>348/ДЛ`17</t>
  </si>
  <si>
    <t>Каша из крупы "Дружба" вязкая</t>
  </si>
  <si>
    <t>260/П`18</t>
  </si>
  <si>
    <t>Салат из свеклы с сыром</t>
  </si>
  <si>
    <t>5/П`13</t>
  </si>
  <si>
    <t>Макаронные изделия отварные с сыром</t>
  </si>
  <si>
    <t>204/ДЛ`17</t>
  </si>
  <si>
    <t>Тефтели из оленины и филе бедра куриного, соус сметанный с томатом и луком</t>
  </si>
  <si>
    <t>196/КШП/ 411/П`18</t>
  </si>
  <si>
    <t>Кнели из куры с рисом</t>
  </si>
  <si>
    <t>Напиток клюквенный</t>
  </si>
  <si>
    <t>4/П`13</t>
  </si>
  <si>
    <t>520/П`13</t>
  </si>
  <si>
    <t>Каша гречневая рассыпчатая</t>
  </si>
  <si>
    <t>237/П`13</t>
  </si>
  <si>
    <t>Напток клюквенный</t>
  </si>
  <si>
    <t>Салат из белокочанной капусты с морковью</t>
  </si>
  <si>
    <t>Плов из птицы</t>
  </si>
  <si>
    <t>291/ДЛ`17</t>
  </si>
  <si>
    <t>Салат из квашенной капусты с луком</t>
  </si>
  <si>
    <t>222/ П 13</t>
  </si>
  <si>
    <t>53/П`13</t>
  </si>
  <si>
    <t>134/П`13</t>
  </si>
  <si>
    <t>259/ДЛ`17</t>
  </si>
  <si>
    <t>Салат витаминный</t>
  </si>
  <si>
    <t>Винегред овощной</t>
  </si>
  <si>
    <t>Салат из квашенной капустты с луком</t>
  </si>
  <si>
    <t>Винегред оващной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</si>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</sst>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2"/>
      <color indexed="8"/>
      <name val="Book Antiqu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42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164" fontId="12" fillId="0" borderId="2" xfId="1" applyNumberFormat="1" applyFont="1" applyBorder="1"/>
    <xf numFmtId="164" fontId="12" fillId="0" borderId="2" xfId="1" applyNumberFormat="1" applyFont="1" applyBorder="1"/>
    <xf numFmtId="164" fontId="12" fillId="0" borderId="2" xfId="1" applyNumberFormat="1" applyFont="1" applyFill="1" applyBorder="1"/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11" fillId="4" borderId="2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0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64" fontId="12" fillId="0" borderId="2" xfId="1" applyNumberFormat="1" applyFont="1" applyFill="1" applyBorder="1"/>
    <xf numFmtId="164" fontId="12" fillId="6" borderId="2" xfId="1" applyNumberFormat="1" applyFont="1" applyFill="1" applyBorder="1"/>
    <xf numFmtId="164" fontId="12" fillId="0" borderId="2" xfId="1" applyNumberFormat="1" applyFont="1" applyBorder="1"/>
    <xf numFmtId="164" fontId="12" fillId="0" borderId="2" xfId="1" applyNumberFormat="1" applyFont="1" applyFill="1" applyBorder="1"/>
    <xf numFmtId="164" fontId="12" fillId="6" borderId="2" xfId="1" applyNumberFormat="1" applyFont="1" applyFill="1" applyBorder="1"/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3" xfId="1" applyFill="1" applyBorder="1" applyProtection="1">
      <protection locked="0"/>
    </xf>
    <xf numFmtId="0" fontId="11" fillId="4" borderId="1" xfId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164" fontId="12" fillId="0" borderId="2" xfId="1" applyNumberFormat="1" applyFont="1" applyBorder="1"/>
    <xf numFmtId="164" fontId="12" fillId="0" borderId="2" xfId="1" applyNumberFormat="1" applyFont="1" applyBorder="1"/>
    <xf numFmtId="164" fontId="12" fillId="0" borderId="2" xfId="1" applyNumberFormat="1" applyFont="1" applyFill="1" applyBorder="1"/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0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11" fillId="4" borderId="2" xfId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64" fontId="12" fillId="0" borderId="2" xfId="1" applyNumberFormat="1" applyFont="1" applyFill="1" applyBorder="1"/>
    <xf numFmtId="164" fontId="12" fillId="6" borderId="2" xfId="1" applyNumberFormat="1" applyFont="1" applyFill="1" applyBorder="1"/>
    <xf numFmtId="164" fontId="12" fillId="0" borderId="2" xfId="1" applyNumberFormat="1" applyFont="1" applyFill="1" applyBorder="1"/>
    <xf numFmtId="164" fontId="12" fillId="0" borderId="2" xfId="1" applyNumberFormat="1" applyFont="1" applyBorder="1"/>
    <xf numFmtId="164" fontId="12" fillId="6" borderId="2" xfId="1" applyNumberFormat="1" applyFont="1" applyFill="1" applyBorder="1"/>
    <xf numFmtId="0" fontId="11" fillId="4" borderId="1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1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64" fontId="12" fillId="0" borderId="2" xfId="1" applyNumberFormat="1" applyFont="1" applyBorder="1"/>
    <xf numFmtId="164" fontId="12" fillId="6" borderId="2" xfId="1" applyNumberFormat="1" applyFont="1" applyFill="1" applyBorder="1"/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Protection="1">
      <protection locked="0"/>
    </xf>
    <xf numFmtId="0" fontId="11" fillId="4" borderId="2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0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64" fontId="12" fillId="6" borderId="2" xfId="1" applyNumberFormat="1" applyFont="1" applyFill="1" applyBorder="1"/>
    <xf numFmtId="164" fontId="12" fillId="0" borderId="2" xfId="1" applyNumberFormat="1" applyFont="1" applyBorder="1"/>
    <xf numFmtId="164" fontId="12" fillId="6" borderId="2" xfId="1" applyNumberFormat="1" applyFont="1" applyFill="1" applyBorder="1"/>
    <xf numFmtId="0" fontId="11" fillId="4" borderId="1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1" xfId="1" applyFill="1" applyBorder="1" applyProtection="1">
      <protection locked="0"/>
    </xf>
    <xf numFmtId="164" fontId="12" fillId="0" borderId="2" xfId="1" applyNumberFormat="1" applyFont="1" applyBorder="1"/>
    <xf numFmtId="164" fontId="12" fillId="0" borderId="2" xfId="1" applyNumberFormat="1" applyFont="1" applyBorder="1"/>
    <xf numFmtId="164" fontId="12" fillId="6" borderId="2" xfId="1" applyNumberFormat="1" applyFont="1" applyFill="1" applyBorder="1"/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11" fillId="4" borderId="2" xfId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64" fontId="12" fillId="0" borderId="2" xfId="1" applyNumberFormat="1" applyFont="1" applyBorder="1"/>
    <xf numFmtId="164" fontId="12" fillId="0" borderId="2" xfId="1" applyNumberFormat="1" applyFont="1" applyFill="1" applyBorder="1"/>
    <xf numFmtId="164" fontId="12" fillId="6" borderId="2" xfId="1" applyNumberFormat="1" applyFont="1" applyFill="1" applyBorder="1" applyAlignment="1">
      <alignment horizontal="right"/>
    </xf>
    <xf numFmtId="164" fontId="12" fillId="0" borderId="2" xfId="1" applyNumberFormat="1" applyFont="1" applyFill="1" applyBorder="1"/>
    <xf numFmtId="164" fontId="12" fillId="0" borderId="2" xfId="1" applyNumberFormat="1" applyFont="1" applyBorder="1"/>
    <xf numFmtId="164" fontId="12" fillId="6" borderId="2" xfId="1" applyNumberFormat="1" applyFont="1" applyFill="1" applyBorder="1"/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0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1" xfId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164" fontId="12" fillId="0" borderId="2" xfId="1" applyNumberFormat="1" applyFont="1" applyFill="1" applyBorder="1"/>
    <xf numFmtId="164" fontId="12" fillId="0" borderId="2" xfId="1" applyNumberFormat="1" applyFont="1" applyBorder="1"/>
    <xf numFmtId="164" fontId="12" fillId="0" borderId="2" xfId="1" applyNumberFormat="1" applyFont="1" applyBorder="1"/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0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64" fontId="12" fillId="0" borderId="2" xfId="1" applyNumberFormat="1" applyFont="1" applyFill="1" applyBorder="1"/>
    <xf numFmtId="164" fontId="12" fillId="6" borderId="2" xfId="1" applyNumberFormat="1" applyFont="1" applyFill="1" applyBorder="1"/>
    <xf numFmtId="164" fontId="12" fillId="0" borderId="2" xfId="1" applyNumberFormat="1" applyFont="1" applyFill="1" applyBorder="1"/>
    <xf numFmtId="164" fontId="12" fillId="0" borderId="2" xfId="1" applyNumberFormat="1" applyFont="1" applyBorder="1"/>
    <xf numFmtId="164" fontId="12" fillId="6" borderId="2" xfId="1" applyNumberFormat="1" applyFont="1" applyFill="1" applyBorder="1"/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1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64" fontId="12" fillId="0" borderId="2" xfId="1" applyNumberFormat="1" applyFont="1" applyBorder="1"/>
    <xf numFmtId="164" fontId="12" fillId="0" borderId="2" xfId="1" applyNumberFormat="1" applyFont="1" applyFill="1" applyBorder="1"/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0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11" fillId="4" borderId="2" xfId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64" fontId="12" fillId="0" borderId="2" xfId="1" applyNumberFormat="1" applyFont="1" applyFill="1" applyBorder="1"/>
    <xf numFmtId="164" fontId="12" fillId="6" borderId="2" xfId="1" applyNumberFormat="1" applyFont="1" applyFill="1" applyBorder="1"/>
    <xf numFmtId="164" fontId="12" fillId="0" borderId="2" xfId="1" applyNumberFormat="1" applyFont="1" applyFill="1" applyBorder="1"/>
    <xf numFmtId="164" fontId="12" fillId="0" borderId="2" xfId="1" applyNumberFormat="1" applyFont="1" applyBorder="1"/>
    <xf numFmtId="164" fontId="12" fillId="0" borderId="2" xfId="1" applyNumberFormat="1" applyFont="1" applyFill="1" applyBorder="1"/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3" xfId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64" fontId="12" fillId="0" borderId="2" xfId="1" applyNumberFormat="1" applyFont="1" applyBorder="1"/>
    <xf numFmtId="164" fontId="12" fillId="0" borderId="2" xfId="1" applyNumberFormat="1" applyFont="1" applyBorder="1"/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0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11" fillId="4" borderId="2" xfId="1" applyFill="1" applyBorder="1" applyProtection="1">
      <protection locked="0"/>
    </xf>
    <xf numFmtId="164" fontId="12" fillId="0" borderId="2" xfId="1" applyNumberFormat="1" applyFont="1" applyFill="1" applyBorder="1"/>
    <xf numFmtId="164" fontId="12" fillId="6" borderId="2" xfId="1" applyNumberFormat="1" applyFont="1" applyFill="1" applyBorder="1"/>
    <xf numFmtId="164" fontId="12" fillId="0" borderId="2" xfId="1" applyNumberFormat="1" applyFont="1" applyFill="1" applyBorder="1"/>
    <xf numFmtId="164" fontId="12" fillId="0" borderId="2" xfId="1" applyNumberFormat="1" applyFont="1" applyBorder="1"/>
    <xf numFmtId="164" fontId="12" fillId="6" borderId="2" xfId="1" applyNumberFormat="1" applyFont="1" applyFill="1" applyBorder="1"/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64" fontId="12" fillId="0" borderId="2" xfId="0" applyNumberFormat="1" applyFont="1" applyBorder="1" applyProtection="1">
      <protection locked="0"/>
    </xf>
    <xf numFmtId="164" fontId="12" fillId="6" borderId="2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64" fontId="12" fillId="0" borderId="2" xfId="0" applyNumberFormat="1" applyFont="1" applyFill="1" applyBorder="1" applyProtection="1">
      <protection locked="0"/>
    </xf>
    <xf numFmtId="164" fontId="12" fillId="6" borderId="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1" xfId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64" fontId="12" fillId="0" borderId="2" xfId="1" applyNumberFormat="1" applyFont="1" applyBorder="1"/>
    <xf numFmtId="164" fontId="12" fillId="0" borderId="2" xfId="1" applyNumberFormat="1" applyFont="1" applyBorder="1"/>
    <xf numFmtId="164" fontId="12" fillId="6" borderId="2" xfId="1" applyNumberFormat="1" applyFont="1" applyFill="1" applyBorder="1"/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11" fillId="4" borderId="2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64" fontId="12" fillId="0" borderId="2" xfId="1" applyNumberFormat="1" applyFont="1" applyBorder="1"/>
    <xf numFmtId="164" fontId="12" fillId="0" borderId="2" xfId="1" applyNumberFormat="1" applyFont="1" applyFill="1" applyBorder="1"/>
    <xf numFmtId="164" fontId="12" fillId="0" borderId="2" xfId="1" applyNumberFormat="1" applyFont="1" applyFill="1" applyBorder="1"/>
    <xf numFmtId="164" fontId="12" fillId="0" borderId="2" xfId="1" applyNumberFormat="1" applyFont="1" applyBorder="1"/>
    <xf numFmtId="164" fontId="12" fillId="6" borderId="2" xfId="1" applyNumberFormat="1" applyFont="1" applyFill="1" applyBorder="1"/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1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164" fontId="12" fillId="0" borderId="2" xfId="1" applyNumberFormat="1" applyFont="1" applyFill="1" applyBorder="1"/>
    <xf numFmtId="164" fontId="12" fillId="0" borderId="2" xfId="1" applyNumberFormat="1" applyFont="1" applyBorder="1"/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11" fillId="4" borderId="2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0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64" fontId="12" fillId="0" borderId="2" xfId="1" applyNumberFormat="1" applyFont="1" applyFill="1" applyBorder="1"/>
    <xf numFmtId="164" fontId="12" fillId="6" borderId="2" xfId="1" applyNumberFormat="1" applyFont="1" applyFill="1" applyBorder="1"/>
    <xf numFmtId="164" fontId="12" fillId="6" borderId="2" xfId="1" applyNumberFormat="1" applyFont="1" applyFill="1" applyBorder="1" applyAlignment="1">
      <alignment horizontal="right"/>
    </xf>
    <xf numFmtId="164" fontId="12" fillId="0" borderId="2" xfId="1" applyNumberFormat="1" applyFont="1" applyBorder="1"/>
    <xf numFmtId="164" fontId="12" fillId="6" borderId="2" xfId="1" applyNumberFormat="1" applyFont="1" applyFill="1" applyBorder="1"/>
    <xf numFmtId="164" fontId="12" fillId="0" borderId="2" xfId="0" applyNumberFormat="1" applyFont="1" applyBorder="1"/>
    <xf numFmtId="164" fontId="12" fillId="0" borderId="2" xfId="0" applyNumberFormat="1" applyFont="1" applyFill="1" applyBorder="1"/>
    <xf numFmtId="164" fontId="12" fillId="6" borderId="2" xfId="0" applyNumberFormat="1" applyFont="1" applyFill="1" applyBorder="1"/>
    <xf numFmtId="2" fontId="0" fillId="4" borderId="3" xfId="0" applyNumberFormat="1" applyFill="1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2" fillId="0" borderId="2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0" zoomScaleSheetLayoutView="90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L197" sqref="L19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25" t="s">
        <v>89</v>
      </c>
      <c r="D1" s="426"/>
      <c r="E1" s="426"/>
      <c r="F1" s="12" t="s">
        <v>16</v>
      </c>
      <c r="G1" s="2" t="s">
        <v>17</v>
      </c>
      <c r="H1" s="427"/>
      <c r="I1" s="427"/>
      <c r="J1" s="427"/>
      <c r="K1" s="427"/>
    </row>
    <row r="2" spans="1:12" ht="18" x14ac:dyDescent="0.2">
      <c r="A2" s="35" t="s">
        <v>6</v>
      </c>
      <c r="C2" s="2"/>
      <c r="G2" s="2" t="s">
        <v>18</v>
      </c>
      <c r="H2" s="427" t="s">
        <v>88</v>
      </c>
      <c r="I2" s="427"/>
      <c r="J2" s="427"/>
      <c r="K2" s="42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50">
        <v>200</v>
      </c>
      <c r="G6" s="56">
        <v>8.4</v>
      </c>
      <c r="H6" s="56">
        <v>9</v>
      </c>
      <c r="I6" s="56">
        <v>31.8</v>
      </c>
      <c r="J6" s="52">
        <v>241.8</v>
      </c>
      <c r="K6" s="54" t="s">
        <v>44</v>
      </c>
      <c r="L6" s="319">
        <v>24.87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1"/>
    </row>
    <row r="8" spans="1:12" ht="15.75" x14ac:dyDescent="0.25">
      <c r="A8" s="23"/>
      <c r="B8" s="15"/>
      <c r="C8" s="11"/>
      <c r="D8" s="7" t="s">
        <v>22</v>
      </c>
      <c r="E8" s="49" t="s">
        <v>40</v>
      </c>
      <c r="F8" s="51">
        <v>200</v>
      </c>
      <c r="G8" s="58">
        <v>0.1</v>
      </c>
      <c r="H8" s="58">
        <v>0</v>
      </c>
      <c r="I8" s="58">
        <v>15</v>
      </c>
      <c r="J8" s="53">
        <v>60</v>
      </c>
      <c r="K8" s="55" t="s">
        <v>45</v>
      </c>
      <c r="L8" s="320">
        <v>2.27</v>
      </c>
    </row>
    <row r="9" spans="1:12" ht="16.5" thickBot="1" x14ac:dyDescent="0.3">
      <c r="A9" s="23"/>
      <c r="B9" s="15"/>
      <c r="C9" s="11"/>
      <c r="D9" s="7" t="s">
        <v>23</v>
      </c>
      <c r="E9" s="49" t="s">
        <v>41</v>
      </c>
      <c r="F9" s="51">
        <v>60</v>
      </c>
      <c r="G9" s="57">
        <v>4.5599999999999996</v>
      </c>
      <c r="H9" s="57">
        <v>0.48</v>
      </c>
      <c r="I9" s="57">
        <v>29.52</v>
      </c>
      <c r="J9" s="53">
        <v>141</v>
      </c>
      <c r="K9" s="400" t="s">
        <v>46</v>
      </c>
      <c r="L9" s="320">
        <v>4.2</v>
      </c>
    </row>
    <row r="10" spans="1:12" ht="16.5" thickBot="1" x14ac:dyDescent="0.3">
      <c r="A10" s="23"/>
      <c r="B10" s="15"/>
      <c r="C10" s="11"/>
      <c r="D10" s="7" t="s">
        <v>24</v>
      </c>
      <c r="E10" s="379" t="s">
        <v>60</v>
      </c>
      <c r="F10" s="385">
        <v>220</v>
      </c>
      <c r="G10" s="416">
        <v>0.4</v>
      </c>
      <c r="H10" s="416">
        <v>0.4</v>
      </c>
      <c r="I10" s="416">
        <v>9.8000000000000007</v>
      </c>
      <c r="J10" s="391">
        <v>47</v>
      </c>
      <c r="K10" s="285" t="s">
        <v>64</v>
      </c>
      <c r="L10" s="319">
        <v>54.07</v>
      </c>
    </row>
    <row r="11" spans="1:12" ht="15.75" x14ac:dyDescent="0.25">
      <c r="A11" s="23"/>
      <c r="B11" s="15"/>
      <c r="C11" s="11"/>
      <c r="D11" s="6"/>
      <c r="E11" s="49" t="s">
        <v>43</v>
      </c>
      <c r="F11" s="51">
        <v>45</v>
      </c>
      <c r="G11" s="57">
        <v>6.9</v>
      </c>
      <c r="H11" s="57">
        <v>9.1</v>
      </c>
      <c r="I11" s="57">
        <v>9.9</v>
      </c>
      <c r="J11" s="53">
        <v>149</v>
      </c>
      <c r="K11" s="55" t="s">
        <v>48</v>
      </c>
      <c r="L11" s="320">
        <v>23.91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725</v>
      </c>
      <c r="G13" s="19">
        <f t="shared" ref="G13:J13" si="0">SUM(G6:G12)</f>
        <v>20.36</v>
      </c>
      <c r="H13" s="19">
        <f t="shared" si="0"/>
        <v>18.98</v>
      </c>
      <c r="I13" s="19">
        <f t="shared" si="0"/>
        <v>96.02</v>
      </c>
      <c r="J13" s="19">
        <f t="shared" si="0"/>
        <v>638.79999999999995</v>
      </c>
      <c r="K13" s="25"/>
      <c r="L13" s="428">
        <f>SUM(L6:L12)</f>
        <v>109.32</v>
      </c>
    </row>
    <row r="14" spans="1:12" ht="15.7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25" t="s">
        <v>125</v>
      </c>
      <c r="F14" s="66">
        <v>100</v>
      </c>
      <c r="G14" s="74">
        <v>1.6</v>
      </c>
      <c r="H14" s="74">
        <v>10.1</v>
      </c>
      <c r="I14" s="74">
        <v>9.6</v>
      </c>
      <c r="J14" s="71">
        <v>136</v>
      </c>
      <c r="K14" s="327" t="s">
        <v>120</v>
      </c>
      <c r="L14" s="332">
        <v>11.32</v>
      </c>
    </row>
    <row r="15" spans="1:12" ht="15.75" x14ac:dyDescent="0.25">
      <c r="A15" s="23"/>
      <c r="B15" s="15"/>
      <c r="C15" s="11"/>
      <c r="D15" s="7" t="s">
        <v>27</v>
      </c>
      <c r="E15" s="59" t="s">
        <v>49</v>
      </c>
      <c r="F15" s="67">
        <v>250</v>
      </c>
      <c r="G15" s="75">
        <v>2.7</v>
      </c>
      <c r="H15" s="75">
        <v>2.85</v>
      </c>
      <c r="I15" s="75">
        <v>18.824999999999999</v>
      </c>
      <c r="J15" s="70">
        <v>111.3</v>
      </c>
      <c r="K15" s="62" t="s">
        <v>54</v>
      </c>
      <c r="L15" s="320">
        <v>12.08</v>
      </c>
    </row>
    <row r="16" spans="1:12" ht="15.75" x14ac:dyDescent="0.25">
      <c r="A16" s="23"/>
      <c r="B16" s="15"/>
      <c r="C16" s="11"/>
      <c r="D16" s="7" t="s">
        <v>28</v>
      </c>
      <c r="E16" s="59" t="s">
        <v>126</v>
      </c>
      <c r="F16" s="65">
        <v>200</v>
      </c>
      <c r="G16" s="75">
        <v>16.946666666666665</v>
      </c>
      <c r="H16" s="75">
        <v>10.466666666666667</v>
      </c>
      <c r="I16" s="75">
        <v>35.733333333333334</v>
      </c>
      <c r="J16" s="70">
        <v>305.3</v>
      </c>
      <c r="K16" s="318" t="s">
        <v>127</v>
      </c>
      <c r="L16" s="320">
        <v>53.46</v>
      </c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.75" x14ac:dyDescent="0.25">
      <c r="A18" s="23"/>
      <c r="B18" s="15"/>
      <c r="C18" s="11"/>
      <c r="D18" s="7" t="s">
        <v>30</v>
      </c>
      <c r="E18" s="60" t="s">
        <v>51</v>
      </c>
      <c r="F18" s="68">
        <v>200</v>
      </c>
      <c r="G18" s="76">
        <v>2.2799999999999998</v>
      </c>
      <c r="H18" s="76">
        <v>0.24</v>
      </c>
      <c r="I18" s="76">
        <v>14.76</v>
      </c>
      <c r="J18" s="72">
        <v>103</v>
      </c>
      <c r="K18" s="63" t="s">
        <v>56</v>
      </c>
      <c r="L18" s="320">
        <v>2.1</v>
      </c>
    </row>
    <row r="19" spans="1:12" ht="15.75" x14ac:dyDescent="0.25">
      <c r="A19" s="23"/>
      <c r="B19" s="15"/>
      <c r="C19" s="11"/>
      <c r="D19" s="7" t="s">
        <v>31</v>
      </c>
      <c r="E19" s="61" t="s">
        <v>52</v>
      </c>
      <c r="F19" s="69">
        <v>30</v>
      </c>
      <c r="G19" s="78">
        <v>3.9599999999999995</v>
      </c>
      <c r="H19" s="78">
        <v>0.72</v>
      </c>
      <c r="I19" s="78">
        <v>20.04</v>
      </c>
      <c r="J19" s="73">
        <v>70.5</v>
      </c>
      <c r="K19" s="64" t="s">
        <v>46</v>
      </c>
      <c r="L19" s="320">
        <v>10.01</v>
      </c>
    </row>
    <row r="20" spans="1:12" ht="15.75" x14ac:dyDescent="0.25">
      <c r="A20" s="23"/>
      <c r="B20" s="15"/>
      <c r="C20" s="11"/>
      <c r="D20" s="7" t="s">
        <v>32</v>
      </c>
      <c r="E20" s="61" t="s">
        <v>53</v>
      </c>
      <c r="F20" s="69">
        <v>60</v>
      </c>
      <c r="G20" s="77">
        <v>0.3</v>
      </c>
      <c r="H20" s="77">
        <v>0.2</v>
      </c>
      <c r="I20" s="77">
        <v>25.1</v>
      </c>
      <c r="J20" s="73">
        <v>104.4</v>
      </c>
      <c r="K20" s="64" t="s">
        <v>57</v>
      </c>
      <c r="L20" s="333">
        <v>21.1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1">SUM(G14:G22)</f>
        <v>27.786666666666669</v>
      </c>
      <c r="H23" s="19">
        <f t="shared" si="1"/>
        <v>24.576666666666661</v>
      </c>
      <c r="I23" s="19">
        <f t="shared" si="1"/>
        <v>124.05833333333334</v>
      </c>
      <c r="J23" s="19">
        <f t="shared" si="1"/>
        <v>830.5</v>
      </c>
      <c r="K23" s="25"/>
      <c r="L23" s="19">
        <f t="shared" ref="L23" si="2">SUM(L14:L22)</f>
        <v>110.07</v>
      </c>
    </row>
    <row r="24" spans="1:12" ht="15.75" thickBot="1" x14ac:dyDescent="0.25">
      <c r="A24" s="29">
        <f>A6</f>
        <v>1</v>
      </c>
      <c r="B24" s="30">
        <f>B6</f>
        <v>1</v>
      </c>
      <c r="C24" s="422" t="s">
        <v>4</v>
      </c>
      <c r="D24" s="423"/>
      <c r="E24" s="31"/>
      <c r="F24" s="32">
        <f>F13+F23</f>
        <v>1565</v>
      </c>
      <c r="G24" s="32">
        <f t="shared" ref="G24:J24" si="3">G13+G23</f>
        <v>48.146666666666668</v>
      </c>
      <c r="H24" s="32">
        <f t="shared" si="3"/>
        <v>43.556666666666658</v>
      </c>
      <c r="I24" s="32">
        <f t="shared" si="3"/>
        <v>220.07833333333332</v>
      </c>
      <c r="J24" s="32">
        <f t="shared" si="3"/>
        <v>1469.3</v>
      </c>
      <c r="K24" s="32"/>
      <c r="L24" s="32">
        <f t="shared" ref="L24" si="4">L13+L23</f>
        <v>219.39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79" t="s">
        <v>58</v>
      </c>
      <c r="F25" s="83">
        <v>150</v>
      </c>
      <c r="G25" s="95">
        <v>13.9</v>
      </c>
      <c r="H25" s="95">
        <v>24.8</v>
      </c>
      <c r="I25" s="95">
        <v>2.6</v>
      </c>
      <c r="J25" s="87">
        <v>289.7</v>
      </c>
      <c r="K25" s="91" t="s">
        <v>62</v>
      </c>
      <c r="L25" s="319">
        <v>57.65</v>
      </c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1"/>
    </row>
    <row r="27" spans="1:12" ht="15.75" x14ac:dyDescent="0.25">
      <c r="A27" s="14"/>
      <c r="B27" s="15"/>
      <c r="C27" s="11"/>
      <c r="D27" s="7" t="s">
        <v>22</v>
      </c>
      <c r="E27" s="80" t="s">
        <v>59</v>
      </c>
      <c r="F27" s="84">
        <v>200</v>
      </c>
      <c r="G27" s="96">
        <v>3.6</v>
      </c>
      <c r="H27" s="96">
        <v>3.3</v>
      </c>
      <c r="I27" s="96">
        <v>25</v>
      </c>
      <c r="J27" s="88">
        <v>144</v>
      </c>
      <c r="K27" s="92" t="s">
        <v>63</v>
      </c>
      <c r="L27" s="320">
        <v>19.71</v>
      </c>
    </row>
    <row r="28" spans="1:12" ht="16.5" thickBot="1" x14ac:dyDescent="0.3">
      <c r="A28" s="14"/>
      <c r="B28" s="15"/>
      <c r="C28" s="11"/>
      <c r="D28" s="7" t="s">
        <v>23</v>
      </c>
      <c r="E28" s="80" t="s">
        <v>52</v>
      </c>
      <c r="F28" s="84">
        <v>30</v>
      </c>
      <c r="G28" s="96">
        <v>2.2799999999999998</v>
      </c>
      <c r="H28" s="96">
        <v>0.24</v>
      </c>
      <c r="I28" s="96">
        <v>14.76</v>
      </c>
      <c r="J28" s="88">
        <v>70.5</v>
      </c>
      <c r="K28" s="92" t="s">
        <v>46</v>
      </c>
      <c r="L28" s="320">
        <v>2.1</v>
      </c>
    </row>
    <row r="29" spans="1:12" ht="16.5" thickBot="1" x14ac:dyDescent="0.3">
      <c r="A29" s="14"/>
      <c r="B29" s="15"/>
      <c r="C29" s="11"/>
      <c r="D29" s="7" t="s">
        <v>24</v>
      </c>
      <c r="E29" s="81" t="s">
        <v>60</v>
      </c>
      <c r="F29" s="85">
        <v>100</v>
      </c>
      <c r="G29" s="97">
        <v>0.4</v>
      </c>
      <c r="H29" s="97">
        <v>0.4</v>
      </c>
      <c r="I29" s="97">
        <v>9.8000000000000007</v>
      </c>
      <c r="J29" s="89">
        <v>47</v>
      </c>
      <c r="K29" s="93" t="s">
        <v>64</v>
      </c>
      <c r="L29" s="319">
        <v>21.6</v>
      </c>
    </row>
    <row r="30" spans="1:12" ht="16.5" thickBot="1" x14ac:dyDescent="0.3">
      <c r="A30" s="14"/>
      <c r="B30" s="15"/>
      <c r="C30" s="11"/>
      <c r="D30" s="6"/>
      <c r="E30" s="82" t="s">
        <v>61</v>
      </c>
      <c r="F30" s="86">
        <v>30</v>
      </c>
      <c r="G30" s="98">
        <v>0.24</v>
      </c>
      <c r="H30" s="98">
        <v>0.03</v>
      </c>
      <c r="I30" s="98">
        <v>0.75</v>
      </c>
      <c r="J30" s="90">
        <v>4.2</v>
      </c>
      <c r="K30" s="94" t="s">
        <v>65</v>
      </c>
      <c r="L30" s="421">
        <v>8.26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5">SUM(G25:G31)</f>
        <v>20.419999999999998</v>
      </c>
      <c r="H32" s="19">
        <f t="shared" ref="H32" si="6">SUM(H25:H31)</f>
        <v>28.77</v>
      </c>
      <c r="I32" s="19">
        <f t="shared" ref="I32" si="7">SUM(I25:I31)</f>
        <v>52.91</v>
      </c>
      <c r="J32" s="19">
        <f t="shared" ref="J32:L32" si="8">SUM(J25:J31)</f>
        <v>555.40000000000009</v>
      </c>
      <c r="K32" s="25"/>
      <c r="L32" s="19">
        <f t="shared" si="8"/>
        <v>109.32000000000001</v>
      </c>
    </row>
    <row r="33" spans="1:12" ht="16.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25" t="s">
        <v>128</v>
      </c>
      <c r="F33" s="103">
        <v>80</v>
      </c>
      <c r="G33" s="117">
        <v>1.2800000000000002</v>
      </c>
      <c r="H33" s="117">
        <v>4.88</v>
      </c>
      <c r="I33" s="117">
        <v>6.6400000000000006</v>
      </c>
      <c r="J33" s="114">
        <v>75.2</v>
      </c>
      <c r="K33" s="110" t="s">
        <v>70</v>
      </c>
      <c r="L33" s="332">
        <v>15.4</v>
      </c>
    </row>
    <row r="34" spans="1:12" ht="15.75" x14ac:dyDescent="0.25">
      <c r="A34" s="14"/>
      <c r="B34" s="15"/>
      <c r="C34" s="11"/>
      <c r="D34" s="7" t="s">
        <v>27</v>
      </c>
      <c r="E34" s="99" t="s">
        <v>66</v>
      </c>
      <c r="F34" s="104">
        <v>250</v>
      </c>
      <c r="G34" s="118">
        <v>2.0249999999999999</v>
      </c>
      <c r="H34" s="118">
        <v>5.0149999999999997</v>
      </c>
      <c r="I34" s="118">
        <v>13.442500000000001</v>
      </c>
      <c r="J34" s="113">
        <v>117</v>
      </c>
      <c r="K34" s="109" t="s">
        <v>71</v>
      </c>
      <c r="L34" s="320">
        <v>14.28</v>
      </c>
    </row>
    <row r="35" spans="1:12" ht="15.75" x14ac:dyDescent="0.25">
      <c r="A35" s="14"/>
      <c r="B35" s="15"/>
      <c r="C35" s="11"/>
      <c r="D35" s="7" t="s">
        <v>28</v>
      </c>
      <c r="E35" s="99" t="s">
        <v>67</v>
      </c>
      <c r="F35" s="102">
        <v>110</v>
      </c>
      <c r="G35" s="117">
        <v>12.83</v>
      </c>
      <c r="H35" s="117">
        <v>14.8</v>
      </c>
      <c r="I35" s="117">
        <v>11.2</v>
      </c>
      <c r="J35" s="113">
        <v>237</v>
      </c>
      <c r="K35" s="109" t="s">
        <v>72</v>
      </c>
      <c r="L35" s="320">
        <v>44.25</v>
      </c>
    </row>
    <row r="36" spans="1:12" ht="15.75" x14ac:dyDescent="0.25">
      <c r="A36" s="14"/>
      <c r="B36" s="15"/>
      <c r="C36" s="11"/>
      <c r="D36" s="7" t="s">
        <v>29</v>
      </c>
      <c r="E36" s="99" t="s">
        <v>68</v>
      </c>
      <c r="F36" s="102">
        <v>200</v>
      </c>
      <c r="G36" s="117">
        <v>7.5400000000000009</v>
      </c>
      <c r="H36" s="117">
        <v>0.9</v>
      </c>
      <c r="I36" s="117">
        <v>38.72</v>
      </c>
      <c r="J36" s="113">
        <v>193.2</v>
      </c>
      <c r="K36" s="109" t="s">
        <v>73</v>
      </c>
      <c r="L36" s="320">
        <v>13.93</v>
      </c>
    </row>
    <row r="37" spans="1:12" ht="15.75" x14ac:dyDescent="0.25">
      <c r="A37" s="14"/>
      <c r="B37" s="15"/>
      <c r="C37" s="11"/>
      <c r="D37" s="7" t="s">
        <v>30</v>
      </c>
      <c r="E37" s="100" t="s">
        <v>69</v>
      </c>
      <c r="F37" s="105">
        <v>200</v>
      </c>
      <c r="G37" s="119">
        <v>0.5</v>
      </c>
      <c r="H37" s="119">
        <v>0</v>
      </c>
      <c r="I37" s="119">
        <v>27</v>
      </c>
      <c r="J37" s="115">
        <v>110</v>
      </c>
      <c r="K37" s="111" t="s">
        <v>74</v>
      </c>
      <c r="L37" s="107">
        <v>10.1</v>
      </c>
    </row>
    <row r="38" spans="1:12" ht="15.75" x14ac:dyDescent="0.25">
      <c r="A38" s="14"/>
      <c r="B38" s="15"/>
      <c r="C38" s="11"/>
      <c r="D38" s="7" t="s">
        <v>31</v>
      </c>
      <c r="E38" s="101" t="s">
        <v>52</v>
      </c>
      <c r="F38" s="106">
        <v>30</v>
      </c>
      <c r="G38" s="120">
        <v>2.2799999999999998</v>
      </c>
      <c r="H38" s="120">
        <v>0.24</v>
      </c>
      <c r="I38" s="120">
        <v>14.76</v>
      </c>
      <c r="J38" s="116">
        <v>70.5</v>
      </c>
      <c r="K38" s="112" t="s">
        <v>46</v>
      </c>
      <c r="L38" s="108">
        <v>2.1</v>
      </c>
    </row>
    <row r="39" spans="1:12" ht="15.75" x14ac:dyDescent="0.25">
      <c r="A39" s="14"/>
      <c r="B39" s="15"/>
      <c r="C39" s="11"/>
      <c r="D39" s="7" t="s">
        <v>32</v>
      </c>
      <c r="E39" s="101" t="s">
        <v>53</v>
      </c>
      <c r="F39" s="106">
        <v>60</v>
      </c>
      <c r="G39" s="121">
        <v>3.9599999999999995</v>
      </c>
      <c r="H39" s="121">
        <v>0.72</v>
      </c>
      <c r="I39" s="121">
        <v>20.04</v>
      </c>
      <c r="J39" s="116">
        <v>104.4</v>
      </c>
      <c r="K39" s="112" t="s">
        <v>57</v>
      </c>
      <c r="L39" s="108">
        <v>10.01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930</v>
      </c>
      <c r="G42" s="19">
        <f t="shared" ref="G42" si="9">SUM(G33:G41)</f>
        <v>30.415000000000006</v>
      </c>
      <c r="H42" s="19">
        <f t="shared" ref="H42" si="10">SUM(H33:H41)</f>
        <v>26.554999999999996</v>
      </c>
      <c r="I42" s="19">
        <f t="shared" ref="I42" si="11">SUM(I33:I41)</f>
        <v>131.80250000000001</v>
      </c>
      <c r="J42" s="19">
        <f t="shared" ref="J42:L42" si="12">SUM(J33:J41)</f>
        <v>907.3</v>
      </c>
      <c r="K42" s="25"/>
      <c r="L42" s="19">
        <f t="shared" si="12"/>
        <v>110.07000000000001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422" t="s">
        <v>4</v>
      </c>
      <c r="D43" s="423"/>
      <c r="E43" s="31"/>
      <c r="F43" s="32">
        <f>F32+F42</f>
        <v>1440</v>
      </c>
      <c r="G43" s="32">
        <f t="shared" ref="G43" si="13">G32+G42</f>
        <v>50.835000000000008</v>
      </c>
      <c r="H43" s="32">
        <f t="shared" ref="H43" si="14">H32+H42</f>
        <v>55.324999999999996</v>
      </c>
      <c r="I43" s="32">
        <f t="shared" ref="I43" si="15">I32+I42</f>
        <v>184.71250000000001</v>
      </c>
      <c r="J43" s="32">
        <f t="shared" ref="J43:L43" si="16">J32+J42</f>
        <v>1462.7</v>
      </c>
      <c r="K43" s="32"/>
      <c r="L43" s="32">
        <f t="shared" si="16"/>
        <v>219.39000000000001</v>
      </c>
    </row>
    <row r="44" spans="1:12" ht="15.75" x14ac:dyDescent="0.25">
      <c r="A44" s="20">
        <v>1</v>
      </c>
      <c r="B44" s="21">
        <v>3</v>
      </c>
      <c r="C44" s="22" t="s">
        <v>20</v>
      </c>
      <c r="D44" s="5" t="s">
        <v>21</v>
      </c>
      <c r="E44" s="122" t="s">
        <v>75</v>
      </c>
      <c r="F44" s="128">
        <v>150</v>
      </c>
      <c r="G44" s="418">
        <v>19.399999999999999</v>
      </c>
      <c r="H44" s="418">
        <v>15.9</v>
      </c>
      <c r="I44" s="418">
        <v>49.7</v>
      </c>
      <c r="J44" s="319">
        <v>413.4</v>
      </c>
      <c r="K44" s="125" t="s">
        <v>129</v>
      </c>
      <c r="L44" s="319">
        <v>57.43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.75" x14ac:dyDescent="0.25">
      <c r="A46" s="23"/>
      <c r="B46" s="15"/>
      <c r="C46" s="11"/>
      <c r="D46" s="7" t="s">
        <v>22</v>
      </c>
      <c r="E46" s="124" t="s">
        <v>76</v>
      </c>
      <c r="F46" s="130">
        <v>200</v>
      </c>
      <c r="G46" s="134">
        <v>0.1</v>
      </c>
      <c r="H46" s="134">
        <v>0</v>
      </c>
      <c r="I46" s="134">
        <v>15.2</v>
      </c>
      <c r="J46" s="132">
        <v>61</v>
      </c>
      <c r="K46" s="126" t="s">
        <v>78</v>
      </c>
      <c r="L46" s="320">
        <v>5.44</v>
      </c>
    </row>
    <row r="47" spans="1:12" ht="16.5" thickBot="1" x14ac:dyDescent="0.3">
      <c r="A47" s="23"/>
      <c r="B47" s="15"/>
      <c r="C47" s="11"/>
      <c r="D47" s="7" t="s">
        <v>23</v>
      </c>
      <c r="E47" s="124" t="s">
        <v>52</v>
      </c>
      <c r="F47" s="130">
        <v>30</v>
      </c>
      <c r="G47" s="133">
        <v>2.2799999999999998</v>
      </c>
      <c r="H47" s="133">
        <v>0.24</v>
      </c>
      <c r="I47" s="133">
        <v>14.76</v>
      </c>
      <c r="J47" s="132">
        <v>70.5</v>
      </c>
      <c r="K47" s="126" t="s">
        <v>79</v>
      </c>
      <c r="L47" s="320">
        <v>2.1</v>
      </c>
    </row>
    <row r="48" spans="1:12" ht="15.75" x14ac:dyDescent="0.25">
      <c r="A48" s="23"/>
      <c r="B48" s="15"/>
      <c r="C48" s="11"/>
      <c r="D48" s="7" t="s">
        <v>24</v>
      </c>
      <c r="E48" s="123" t="s">
        <v>77</v>
      </c>
      <c r="F48" s="129">
        <v>135</v>
      </c>
      <c r="G48" s="133">
        <v>1.8</v>
      </c>
      <c r="H48" s="133">
        <v>0.8</v>
      </c>
      <c r="I48" s="133">
        <v>25.2</v>
      </c>
      <c r="J48" s="131">
        <v>115.2</v>
      </c>
      <c r="K48" s="127" t="s">
        <v>64</v>
      </c>
      <c r="L48" s="319">
        <v>44.35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7">SUM(G44:G50)</f>
        <v>23.580000000000002</v>
      </c>
      <c r="H51" s="19">
        <f t="shared" ref="H51" si="18">SUM(H44:H50)</f>
        <v>16.940000000000001</v>
      </c>
      <c r="I51" s="19">
        <f t="shared" ref="I51" si="19">SUM(I44:I50)</f>
        <v>104.86000000000001</v>
      </c>
      <c r="J51" s="19">
        <f t="shared" ref="J51:L51" si="20">SUM(J44:J50)</f>
        <v>660.1</v>
      </c>
      <c r="K51" s="25"/>
      <c r="L51" s="19">
        <f t="shared" si="20"/>
        <v>109.32</v>
      </c>
    </row>
    <row r="52" spans="1:12" ht="15.7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36" t="s">
        <v>80</v>
      </c>
      <c r="F52" s="142">
        <v>60</v>
      </c>
      <c r="G52" s="419">
        <v>0.7</v>
      </c>
      <c r="H52" s="419">
        <v>6.2</v>
      </c>
      <c r="I52" s="419">
        <v>3.9</v>
      </c>
      <c r="J52" s="332">
        <v>74.400000000000006</v>
      </c>
      <c r="K52" s="327" t="s">
        <v>130</v>
      </c>
      <c r="L52" s="332">
        <v>12.46</v>
      </c>
    </row>
    <row r="53" spans="1:12" ht="15.75" x14ac:dyDescent="0.25">
      <c r="A53" s="23"/>
      <c r="B53" s="15"/>
      <c r="C53" s="11"/>
      <c r="D53" s="7" t="s">
        <v>27</v>
      </c>
      <c r="E53" s="135" t="s">
        <v>81</v>
      </c>
      <c r="F53" s="143">
        <v>200</v>
      </c>
      <c r="G53" s="420">
        <v>1.6</v>
      </c>
      <c r="H53" s="420">
        <v>4.2</v>
      </c>
      <c r="I53" s="420">
        <v>13</v>
      </c>
      <c r="J53" s="320">
        <v>97</v>
      </c>
      <c r="K53" s="318" t="s">
        <v>131</v>
      </c>
      <c r="L53" s="320">
        <v>14.36</v>
      </c>
    </row>
    <row r="54" spans="1:12" ht="15.75" x14ac:dyDescent="0.25">
      <c r="A54" s="23"/>
      <c r="B54" s="15"/>
      <c r="C54" s="11"/>
      <c r="D54" s="7" t="s">
        <v>28</v>
      </c>
      <c r="E54" s="135" t="s">
        <v>82</v>
      </c>
      <c r="F54" s="141">
        <v>200</v>
      </c>
      <c r="G54" s="419">
        <v>14.1</v>
      </c>
      <c r="H54" s="419">
        <v>33.700000000000003</v>
      </c>
      <c r="I54" s="419">
        <v>19</v>
      </c>
      <c r="J54" s="320">
        <v>437.7</v>
      </c>
      <c r="K54" s="318" t="s">
        <v>132</v>
      </c>
      <c r="L54" s="320">
        <v>58.14</v>
      </c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.75" x14ac:dyDescent="0.25">
      <c r="A56" s="23"/>
      <c r="B56" s="15"/>
      <c r="C56" s="11"/>
      <c r="D56" s="7" t="s">
        <v>30</v>
      </c>
      <c r="E56" s="137" t="s">
        <v>83</v>
      </c>
      <c r="F56" s="144">
        <v>200</v>
      </c>
      <c r="G56" s="150">
        <v>0.16000000000000003</v>
      </c>
      <c r="H56" s="150">
        <v>0.16000000000000003</v>
      </c>
      <c r="I56" s="150">
        <v>27.880000000000003</v>
      </c>
      <c r="J56" s="148">
        <v>114.6</v>
      </c>
      <c r="K56" s="139" t="s">
        <v>87</v>
      </c>
      <c r="L56" s="146">
        <v>13</v>
      </c>
    </row>
    <row r="57" spans="1:12" ht="15.75" x14ac:dyDescent="0.25">
      <c r="A57" s="23"/>
      <c r="B57" s="15"/>
      <c r="C57" s="11"/>
      <c r="D57" s="7" t="s">
        <v>31</v>
      </c>
      <c r="E57" s="138" t="s">
        <v>41</v>
      </c>
      <c r="F57" s="145">
        <v>30</v>
      </c>
      <c r="G57" s="151">
        <v>2.2799999999999998</v>
      </c>
      <c r="H57" s="151">
        <v>0.24</v>
      </c>
      <c r="I57" s="151">
        <v>14.76</v>
      </c>
      <c r="J57" s="149">
        <v>70.5</v>
      </c>
      <c r="K57" s="140" t="s">
        <v>46</v>
      </c>
      <c r="L57" s="147">
        <v>2.1</v>
      </c>
    </row>
    <row r="58" spans="1:12" ht="15.75" x14ac:dyDescent="0.25">
      <c r="A58" s="23"/>
      <c r="B58" s="15"/>
      <c r="C58" s="11"/>
      <c r="D58" s="7" t="s">
        <v>32</v>
      </c>
      <c r="E58" s="138" t="s">
        <v>53</v>
      </c>
      <c r="F58" s="145">
        <v>60</v>
      </c>
      <c r="G58" s="152">
        <v>3.9599999999999995</v>
      </c>
      <c r="H58" s="152">
        <v>0.72</v>
      </c>
      <c r="I58" s="152">
        <v>20.04</v>
      </c>
      <c r="J58" s="149">
        <v>104.4</v>
      </c>
      <c r="K58" s="140" t="s">
        <v>57</v>
      </c>
      <c r="L58" s="147">
        <v>10.01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22.8</v>
      </c>
      <c r="H61" s="19">
        <f t="shared" ref="H61" si="22">SUM(H52:H60)</f>
        <v>45.22</v>
      </c>
      <c r="I61" s="19">
        <f t="shared" ref="I61" si="23">SUM(I52:I60)</f>
        <v>98.580000000000013</v>
      </c>
      <c r="J61" s="19">
        <f t="shared" ref="J61:L61" si="24">SUM(J52:J60)</f>
        <v>898.6</v>
      </c>
      <c r="K61" s="25"/>
      <c r="L61" s="19">
        <f t="shared" si="24"/>
        <v>110.07000000000001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422" t="s">
        <v>4</v>
      </c>
      <c r="D62" s="423"/>
      <c r="E62" s="31"/>
      <c r="F62" s="32">
        <f>F51+F61</f>
        <v>1265</v>
      </c>
      <c r="G62" s="32">
        <f t="shared" ref="G62" si="25">G51+G61</f>
        <v>46.38</v>
      </c>
      <c r="H62" s="32">
        <f t="shared" ref="H62" si="26">H51+H61</f>
        <v>62.16</v>
      </c>
      <c r="I62" s="32">
        <f t="shared" ref="I62" si="27">I51+I61</f>
        <v>203.44000000000003</v>
      </c>
      <c r="J62" s="32">
        <f t="shared" ref="J62:L62" si="28">J51+J61</f>
        <v>1558.7</v>
      </c>
      <c r="K62" s="32"/>
      <c r="L62" s="32">
        <f t="shared" si="28"/>
        <v>219.39</v>
      </c>
    </row>
    <row r="63" spans="1:12" ht="15.75" x14ac:dyDescent="0.25">
      <c r="A63" s="20">
        <v>1</v>
      </c>
      <c r="B63" s="21">
        <v>4</v>
      </c>
      <c r="C63" s="22" t="s">
        <v>20</v>
      </c>
      <c r="D63" s="5" t="s">
        <v>21</v>
      </c>
      <c r="E63" s="153" t="s">
        <v>90</v>
      </c>
      <c r="F63" s="156">
        <v>200</v>
      </c>
      <c r="G63" s="165">
        <v>5.9</v>
      </c>
      <c r="H63" s="165">
        <v>6.6</v>
      </c>
      <c r="I63" s="165">
        <v>36.6</v>
      </c>
      <c r="J63" s="159">
        <v>229.4</v>
      </c>
      <c r="K63" s="162" t="s">
        <v>92</v>
      </c>
      <c r="L63" s="319">
        <v>20.99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.75" x14ac:dyDescent="0.25">
      <c r="A65" s="23"/>
      <c r="B65" s="15"/>
      <c r="C65" s="11"/>
      <c r="D65" s="7" t="s">
        <v>22</v>
      </c>
      <c r="E65" s="155" t="s">
        <v>91</v>
      </c>
      <c r="F65" s="158">
        <v>200</v>
      </c>
      <c r="G65" s="166">
        <v>3.1660000000000004</v>
      </c>
      <c r="H65" s="166">
        <v>2.6780000000000004</v>
      </c>
      <c r="I65" s="166">
        <v>15.946000000000002</v>
      </c>
      <c r="J65" s="161">
        <v>100.6</v>
      </c>
      <c r="K65" s="163" t="s">
        <v>93</v>
      </c>
      <c r="L65" s="320">
        <v>21.22</v>
      </c>
    </row>
    <row r="66" spans="1:12" ht="16.5" thickBot="1" x14ac:dyDescent="0.3">
      <c r="A66" s="23"/>
      <c r="B66" s="15"/>
      <c r="C66" s="11"/>
      <c r="D66" s="7" t="s">
        <v>23</v>
      </c>
      <c r="E66" s="155" t="s">
        <v>43</v>
      </c>
      <c r="F66" s="158">
        <v>45</v>
      </c>
      <c r="G66" s="166">
        <v>6.9</v>
      </c>
      <c r="H66" s="166">
        <v>9.1</v>
      </c>
      <c r="I66" s="166">
        <v>9.9</v>
      </c>
      <c r="J66" s="161">
        <v>149</v>
      </c>
      <c r="K66" s="163" t="s">
        <v>94</v>
      </c>
      <c r="L66" s="320">
        <v>23.91</v>
      </c>
    </row>
    <row r="67" spans="1:12" ht="15.75" x14ac:dyDescent="0.25">
      <c r="A67" s="23"/>
      <c r="B67" s="15"/>
      <c r="C67" s="11"/>
      <c r="D67" s="7" t="s">
        <v>24</v>
      </c>
      <c r="E67" s="154" t="s">
        <v>42</v>
      </c>
      <c r="F67" s="157">
        <v>100</v>
      </c>
      <c r="G67" s="167">
        <v>0.8</v>
      </c>
      <c r="H67" s="167">
        <v>0.2</v>
      </c>
      <c r="I67" s="167">
        <v>7.5</v>
      </c>
      <c r="J67" s="160">
        <v>38</v>
      </c>
      <c r="K67" s="164" t="s">
        <v>47</v>
      </c>
      <c r="L67" s="319">
        <v>43.2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29">SUM(G63:G69)</f>
        <v>16.766000000000002</v>
      </c>
      <c r="H70" s="19">
        <f t="shared" ref="H70" si="30">SUM(H63:H69)</f>
        <v>18.577999999999999</v>
      </c>
      <c r="I70" s="19">
        <f t="shared" ref="I70" si="31">SUM(I63:I69)</f>
        <v>69.945999999999998</v>
      </c>
      <c r="J70" s="19">
        <f t="shared" ref="J70:L70" si="32">SUM(J63:J69)</f>
        <v>517</v>
      </c>
      <c r="K70" s="25"/>
      <c r="L70" s="19">
        <f t="shared" si="32"/>
        <v>109.32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25" t="s">
        <v>133</v>
      </c>
      <c r="F71" s="187">
        <v>60</v>
      </c>
      <c r="G71" s="181">
        <v>1.54</v>
      </c>
      <c r="H71" s="181">
        <v>3.73</v>
      </c>
      <c r="I71" s="181">
        <v>13.28</v>
      </c>
      <c r="J71" s="177">
        <v>51.42</v>
      </c>
      <c r="K71" s="171" t="s">
        <v>98</v>
      </c>
      <c r="L71" s="332">
        <v>13.25</v>
      </c>
    </row>
    <row r="72" spans="1:12" ht="15.75" x14ac:dyDescent="0.25">
      <c r="A72" s="23"/>
      <c r="B72" s="15"/>
      <c r="C72" s="11"/>
      <c r="D72" s="7" t="s">
        <v>27</v>
      </c>
      <c r="E72" s="168" t="s">
        <v>95</v>
      </c>
      <c r="F72" s="188">
        <v>250</v>
      </c>
      <c r="G72" s="181">
        <v>5.5</v>
      </c>
      <c r="H72" s="181">
        <v>5.3</v>
      </c>
      <c r="I72" s="181">
        <v>16.5</v>
      </c>
      <c r="J72" s="176">
        <v>148.30000000000001</v>
      </c>
      <c r="K72" s="170" t="s">
        <v>99</v>
      </c>
      <c r="L72" s="320">
        <v>11.23</v>
      </c>
    </row>
    <row r="73" spans="1:12" ht="15.75" x14ac:dyDescent="0.25">
      <c r="A73" s="23"/>
      <c r="B73" s="15"/>
      <c r="C73" s="11"/>
      <c r="D73" s="7" t="s">
        <v>28</v>
      </c>
      <c r="E73" s="168" t="s">
        <v>96</v>
      </c>
      <c r="F73" s="186">
        <v>100</v>
      </c>
      <c r="G73" s="180">
        <v>8.6999999999999993</v>
      </c>
      <c r="H73" s="180">
        <v>5.3</v>
      </c>
      <c r="I73" s="180">
        <v>9.6</v>
      </c>
      <c r="J73" s="320">
        <v>121</v>
      </c>
      <c r="K73" s="170" t="s">
        <v>100</v>
      </c>
      <c r="L73" s="320">
        <v>36.08</v>
      </c>
    </row>
    <row r="74" spans="1:12" ht="15.75" x14ac:dyDescent="0.25">
      <c r="A74" s="23"/>
      <c r="B74" s="15"/>
      <c r="C74" s="11"/>
      <c r="D74" s="7" t="s">
        <v>29</v>
      </c>
      <c r="E74" s="168" t="s">
        <v>97</v>
      </c>
      <c r="F74" s="186">
        <v>150</v>
      </c>
      <c r="G74" s="182">
        <v>3.06</v>
      </c>
      <c r="H74" s="182">
        <v>4.8</v>
      </c>
      <c r="I74" s="182">
        <v>20.43</v>
      </c>
      <c r="J74" s="176">
        <v>137.30000000000001</v>
      </c>
      <c r="K74" s="170" t="s">
        <v>101</v>
      </c>
      <c r="L74" s="320">
        <v>22.71</v>
      </c>
    </row>
    <row r="75" spans="1:12" ht="15.75" x14ac:dyDescent="0.25">
      <c r="A75" s="23"/>
      <c r="B75" s="15"/>
      <c r="C75" s="11"/>
      <c r="D75" s="7" t="s">
        <v>30</v>
      </c>
      <c r="E75" s="326" t="s">
        <v>124</v>
      </c>
      <c r="F75" s="189">
        <v>200</v>
      </c>
      <c r="G75" s="183">
        <v>0.67</v>
      </c>
      <c r="H75" s="183">
        <v>0.2</v>
      </c>
      <c r="I75" s="183">
        <v>22.2</v>
      </c>
      <c r="J75" s="178">
        <v>141.19999999999999</v>
      </c>
      <c r="K75" s="172" t="s">
        <v>121</v>
      </c>
      <c r="L75" s="174">
        <v>19.690000000000001</v>
      </c>
    </row>
    <row r="76" spans="1:12" ht="15.75" x14ac:dyDescent="0.25">
      <c r="A76" s="23"/>
      <c r="B76" s="15"/>
      <c r="C76" s="11"/>
      <c r="D76" s="7" t="s">
        <v>31</v>
      </c>
      <c r="E76" s="169" t="s">
        <v>41</v>
      </c>
      <c r="F76" s="190">
        <v>60</v>
      </c>
      <c r="G76" s="184">
        <v>2.2799999999999998</v>
      </c>
      <c r="H76" s="184">
        <v>0.24</v>
      </c>
      <c r="I76" s="184">
        <v>14.76</v>
      </c>
      <c r="J76" s="179">
        <v>116.9</v>
      </c>
      <c r="K76" s="173" t="s">
        <v>46</v>
      </c>
      <c r="L76" s="175">
        <v>2.1</v>
      </c>
    </row>
    <row r="77" spans="1:12" ht="15.75" x14ac:dyDescent="0.25">
      <c r="A77" s="23"/>
      <c r="B77" s="15"/>
      <c r="C77" s="11"/>
      <c r="D77" s="7" t="s">
        <v>32</v>
      </c>
      <c r="E77" s="169" t="s">
        <v>53</v>
      </c>
      <c r="F77" s="190">
        <v>30</v>
      </c>
      <c r="G77" s="185">
        <v>1.9799999999999998</v>
      </c>
      <c r="H77" s="185">
        <v>0.36</v>
      </c>
      <c r="I77" s="185">
        <v>10.02</v>
      </c>
      <c r="J77" s="179">
        <v>137.94</v>
      </c>
      <c r="K77" s="173" t="s">
        <v>57</v>
      </c>
      <c r="L77" s="175">
        <v>5.01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3">SUM(G71:G79)</f>
        <v>23.73</v>
      </c>
      <c r="H80" s="19">
        <f t="shared" ref="H80" si="34">SUM(H71:H79)</f>
        <v>19.929999999999996</v>
      </c>
      <c r="I80" s="19">
        <f t="shared" ref="I80" si="35">SUM(I71:I79)</f>
        <v>106.79</v>
      </c>
      <c r="J80" s="19">
        <f t="shared" ref="J80:L80" si="36">SUM(J71:J79)</f>
        <v>854.06</v>
      </c>
      <c r="K80" s="25"/>
      <c r="L80" s="19">
        <f t="shared" si="36"/>
        <v>110.07000000000001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422" t="s">
        <v>4</v>
      </c>
      <c r="D81" s="423"/>
      <c r="E81" s="31"/>
      <c r="F81" s="32">
        <f>F70+F80</f>
        <v>1395</v>
      </c>
      <c r="G81" s="32">
        <f t="shared" ref="G81" si="37">G70+G80</f>
        <v>40.496000000000002</v>
      </c>
      <c r="H81" s="32">
        <f t="shared" ref="H81" si="38">H70+H80</f>
        <v>38.507999999999996</v>
      </c>
      <c r="I81" s="32">
        <f t="shared" ref="I81" si="39">I70+I80</f>
        <v>176.73599999999999</v>
      </c>
      <c r="J81" s="32">
        <f t="shared" ref="J81:L81" si="40">J70+J80</f>
        <v>1371.06</v>
      </c>
      <c r="K81" s="32"/>
      <c r="L81" s="32">
        <f t="shared" si="40"/>
        <v>219.39</v>
      </c>
    </row>
    <row r="82" spans="1:12" ht="15.75" x14ac:dyDescent="0.25">
      <c r="A82" s="20">
        <v>1</v>
      </c>
      <c r="B82" s="21">
        <v>5</v>
      </c>
      <c r="C82" s="22" t="s">
        <v>20</v>
      </c>
      <c r="D82" s="5" t="s">
        <v>21</v>
      </c>
      <c r="E82" s="191" t="s">
        <v>102</v>
      </c>
      <c r="F82" s="194">
        <v>200</v>
      </c>
      <c r="G82" s="205">
        <v>15.91</v>
      </c>
      <c r="H82" s="205">
        <v>16.510000000000002</v>
      </c>
      <c r="I82" s="205">
        <v>64.569999999999993</v>
      </c>
      <c r="J82" s="202">
        <v>476</v>
      </c>
      <c r="K82" s="199" t="s">
        <v>103</v>
      </c>
      <c r="L82" s="319">
        <v>58.41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x14ac:dyDescent="0.25">
      <c r="A84" s="23"/>
      <c r="B84" s="15"/>
      <c r="C84" s="11"/>
      <c r="D84" s="7" t="s">
        <v>22</v>
      </c>
      <c r="E84" s="192" t="s">
        <v>59</v>
      </c>
      <c r="F84" s="195">
        <v>200</v>
      </c>
      <c r="G84" s="206">
        <v>3.6</v>
      </c>
      <c r="H84" s="206">
        <v>3.3</v>
      </c>
      <c r="I84" s="206">
        <v>25</v>
      </c>
      <c r="J84" s="203">
        <v>144</v>
      </c>
      <c r="K84" s="200" t="s">
        <v>63</v>
      </c>
      <c r="L84" s="197">
        <v>19.71</v>
      </c>
    </row>
    <row r="85" spans="1:12" ht="15.75" thickBot="1" x14ac:dyDescent="0.3">
      <c r="A85" s="23"/>
      <c r="B85" s="15"/>
      <c r="C85" s="11"/>
      <c r="D85" s="7" t="s">
        <v>23</v>
      </c>
      <c r="E85" s="39"/>
      <c r="F85" s="40"/>
      <c r="G85" s="40"/>
      <c r="H85" s="40"/>
      <c r="I85" s="40"/>
      <c r="J85" s="40"/>
      <c r="K85" s="41"/>
      <c r="L85" s="40"/>
    </row>
    <row r="86" spans="1:12" ht="16.5" thickBot="1" x14ac:dyDescent="0.3">
      <c r="A86" s="23"/>
      <c r="B86" s="15"/>
      <c r="C86" s="11"/>
      <c r="D86" s="7" t="s">
        <v>24</v>
      </c>
      <c r="E86" s="193" t="s">
        <v>60</v>
      </c>
      <c r="F86" s="196">
        <v>100</v>
      </c>
      <c r="G86" s="207">
        <v>0.4</v>
      </c>
      <c r="H86" s="207">
        <v>0.4</v>
      </c>
      <c r="I86" s="207">
        <v>9.8000000000000007</v>
      </c>
      <c r="J86" s="204">
        <v>47</v>
      </c>
      <c r="K86" s="201" t="s">
        <v>64</v>
      </c>
      <c r="L86" s="198">
        <v>31.2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19.91</v>
      </c>
      <c r="H89" s="19">
        <f t="shared" ref="H89" si="42">SUM(H82:H88)</f>
        <v>20.21</v>
      </c>
      <c r="I89" s="19">
        <f t="shared" ref="I89" si="43">SUM(I82:I88)</f>
        <v>99.36999999999999</v>
      </c>
      <c r="J89" s="19">
        <f t="shared" ref="J89:L89" si="44">SUM(J82:J88)</f>
        <v>667</v>
      </c>
      <c r="K89" s="25"/>
      <c r="L89" s="19">
        <f t="shared" si="44"/>
        <v>109.32000000000001</v>
      </c>
    </row>
    <row r="90" spans="1:12" ht="15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25" t="s">
        <v>134</v>
      </c>
      <c r="F90" s="212">
        <v>60</v>
      </c>
      <c r="G90" s="419">
        <v>0.8</v>
      </c>
      <c r="H90" s="419">
        <v>6.5</v>
      </c>
      <c r="I90" s="419">
        <v>4.0999999999999996</v>
      </c>
      <c r="J90" s="332">
        <v>78</v>
      </c>
      <c r="K90" s="227" t="s">
        <v>65</v>
      </c>
      <c r="L90" s="332">
        <v>14.02</v>
      </c>
    </row>
    <row r="91" spans="1:12" ht="15.75" x14ac:dyDescent="0.25">
      <c r="A91" s="23"/>
      <c r="B91" s="15"/>
      <c r="C91" s="11"/>
      <c r="D91" s="7" t="s">
        <v>27</v>
      </c>
      <c r="E91" s="208" t="s">
        <v>104</v>
      </c>
      <c r="F91" s="213">
        <v>250</v>
      </c>
      <c r="G91" s="222">
        <v>1.75</v>
      </c>
      <c r="H91" s="222">
        <v>4.9749999999999996</v>
      </c>
      <c r="I91" s="222">
        <v>7.7750000000000004</v>
      </c>
      <c r="J91" s="218">
        <v>83</v>
      </c>
      <c r="K91" s="226" t="s">
        <v>107</v>
      </c>
      <c r="L91" s="320">
        <v>12.83</v>
      </c>
    </row>
    <row r="92" spans="1:12" ht="15.75" x14ac:dyDescent="0.25">
      <c r="A92" s="23"/>
      <c r="B92" s="15"/>
      <c r="C92" s="11"/>
      <c r="D92" s="7" t="s">
        <v>28</v>
      </c>
      <c r="E92" s="208" t="s">
        <v>105</v>
      </c>
      <c r="F92" s="211">
        <v>120</v>
      </c>
      <c r="G92" s="221">
        <v>14.4</v>
      </c>
      <c r="H92" s="221">
        <v>16.8</v>
      </c>
      <c r="I92" s="221">
        <v>2.4</v>
      </c>
      <c r="J92" s="218">
        <v>218.4</v>
      </c>
      <c r="K92" s="226" t="s">
        <v>108</v>
      </c>
      <c r="L92" s="320">
        <v>42.72</v>
      </c>
    </row>
    <row r="93" spans="1:12" ht="15.75" x14ac:dyDescent="0.25">
      <c r="A93" s="23"/>
      <c r="B93" s="15"/>
      <c r="C93" s="11"/>
      <c r="D93" s="7" t="s">
        <v>29</v>
      </c>
      <c r="E93" s="208" t="s">
        <v>68</v>
      </c>
      <c r="F93" s="211">
        <v>200</v>
      </c>
      <c r="G93" s="221">
        <v>7.5400000000000009</v>
      </c>
      <c r="H93" s="221">
        <v>0.9</v>
      </c>
      <c r="I93" s="221">
        <v>38.72</v>
      </c>
      <c r="J93" s="218">
        <v>193.2</v>
      </c>
      <c r="K93" s="226" t="s">
        <v>73</v>
      </c>
      <c r="L93" s="320">
        <v>13.93</v>
      </c>
    </row>
    <row r="94" spans="1:12" ht="15.75" x14ac:dyDescent="0.25">
      <c r="A94" s="23"/>
      <c r="B94" s="15"/>
      <c r="C94" s="11"/>
      <c r="D94" s="7" t="s">
        <v>30</v>
      </c>
      <c r="E94" s="209" t="s">
        <v>106</v>
      </c>
      <c r="F94" s="214">
        <v>200</v>
      </c>
      <c r="G94" s="223">
        <v>0.34600000000000003</v>
      </c>
      <c r="H94" s="223">
        <v>7.6000000000000012E-2</v>
      </c>
      <c r="I94" s="223">
        <v>29.85</v>
      </c>
      <c r="J94" s="220">
        <v>70.5</v>
      </c>
      <c r="K94" s="228" t="s">
        <v>109</v>
      </c>
      <c r="L94" s="216">
        <v>14.46</v>
      </c>
    </row>
    <row r="95" spans="1:12" ht="15.75" x14ac:dyDescent="0.25">
      <c r="A95" s="23"/>
      <c r="B95" s="15"/>
      <c r="C95" s="11"/>
      <c r="D95" s="7" t="s">
        <v>31</v>
      </c>
      <c r="E95" s="210" t="s">
        <v>41</v>
      </c>
      <c r="F95" s="215">
        <v>30</v>
      </c>
      <c r="G95" s="224">
        <v>2.2799999999999998</v>
      </c>
      <c r="H95" s="224">
        <v>0.24</v>
      </c>
      <c r="I95" s="224">
        <v>14.76</v>
      </c>
      <c r="J95" s="220">
        <v>104.4</v>
      </c>
      <c r="K95" s="229" t="s">
        <v>46</v>
      </c>
      <c r="L95" s="217">
        <v>2.1</v>
      </c>
    </row>
    <row r="96" spans="1:12" ht="15.75" x14ac:dyDescent="0.25">
      <c r="A96" s="23"/>
      <c r="B96" s="15"/>
      <c r="C96" s="11"/>
      <c r="D96" s="7" t="s">
        <v>32</v>
      </c>
      <c r="E96" s="210" t="s">
        <v>53</v>
      </c>
      <c r="F96" s="215">
        <v>60</v>
      </c>
      <c r="G96" s="225">
        <v>3.9599999999999995</v>
      </c>
      <c r="H96" s="225">
        <v>0.72</v>
      </c>
      <c r="I96" s="225">
        <v>20.04</v>
      </c>
      <c r="J96" s="219">
        <v>122.2</v>
      </c>
      <c r="K96" s="229" t="s">
        <v>57</v>
      </c>
      <c r="L96" s="217">
        <v>10.01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5">SUM(G90:G98)</f>
        <v>31.076000000000004</v>
      </c>
      <c r="H99" s="19">
        <f t="shared" ref="H99" si="46">SUM(H90:H98)</f>
        <v>30.210999999999995</v>
      </c>
      <c r="I99" s="19">
        <f t="shared" ref="I99" si="47">SUM(I90:I98)</f>
        <v>117.64500000000001</v>
      </c>
      <c r="J99" s="19">
        <f t="shared" ref="J99:L99" si="48">SUM(J90:J98)</f>
        <v>869.69999999999993</v>
      </c>
      <c r="K99" s="25"/>
      <c r="L99" s="19">
        <f t="shared" si="48"/>
        <v>110.07000000000001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422" t="s">
        <v>4</v>
      </c>
      <c r="D100" s="423"/>
      <c r="E100" s="31"/>
      <c r="F100" s="32">
        <f>F89+F99</f>
        <v>1420</v>
      </c>
      <c r="G100" s="32">
        <f t="shared" ref="G100" si="49">G89+G99</f>
        <v>50.986000000000004</v>
      </c>
      <c r="H100" s="32">
        <f t="shared" ref="H100" si="50">H89+H99</f>
        <v>50.420999999999992</v>
      </c>
      <c r="I100" s="32">
        <f t="shared" ref="I100" si="51">I89+I99</f>
        <v>217.01499999999999</v>
      </c>
      <c r="J100" s="32">
        <f t="shared" ref="J100:L100" si="52">J89+J99</f>
        <v>1536.6999999999998</v>
      </c>
      <c r="K100" s="32"/>
      <c r="L100" s="32">
        <f t="shared" si="52"/>
        <v>219.39000000000001</v>
      </c>
    </row>
    <row r="101" spans="1:12" ht="15.75" x14ac:dyDescent="0.25">
      <c r="A101" s="20">
        <v>2</v>
      </c>
      <c r="B101" s="21">
        <v>1</v>
      </c>
      <c r="C101" s="22" t="s">
        <v>20</v>
      </c>
      <c r="D101" s="5" t="s">
        <v>21</v>
      </c>
      <c r="E101" s="230" t="s">
        <v>110</v>
      </c>
      <c r="F101" s="236">
        <v>200</v>
      </c>
      <c r="G101" s="418">
        <v>5.2</v>
      </c>
      <c r="H101" s="418">
        <v>6.6</v>
      </c>
      <c r="I101" s="418">
        <v>27.6</v>
      </c>
      <c r="J101" s="244">
        <v>190.6</v>
      </c>
      <c r="K101" s="233" t="s">
        <v>111</v>
      </c>
      <c r="L101" s="240">
        <v>24.28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x14ac:dyDescent="0.25">
      <c r="A103" s="23"/>
      <c r="B103" s="15"/>
      <c r="C103" s="11"/>
      <c r="D103" s="7" t="s">
        <v>22</v>
      </c>
      <c r="E103" s="232" t="s">
        <v>91</v>
      </c>
      <c r="F103" s="238">
        <v>200</v>
      </c>
      <c r="G103" s="246">
        <v>3.1660000000000004</v>
      </c>
      <c r="H103" s="246">
        <v>2.6780000000000004</v>
      </c>
      <c r="I103" s="246">
        <v>15.946000000000002</v>
      </c>
      <c r="J103" s="245">
        <v>100.6</v>
      </c>
      <c r="K103" s="234" t="s">
        <v>93</v>
      </c>
      <c r="L103" s="242">
        <v>21.22</v>
      </c>
    </row>
    <row r="104" spans="1:12" ht="16.5" thickBot="1" x14ac:dyDescent="0.3">
      <c r="A104" s="23"/>
      <c r="B104" s="15"/>
      <c r="C104" s="11"/>
      <c r="D104" s="7" t="s">
        <v>23</v>
      </c>
      <c r="E104" s="232" t="s">
        <v>41</v>
      </c>
      <c r="F104" s="238">
        <v>60</v>
      </c>
      <c r="G104" s="247">
        <v>4.5599999999999996</v>
      </c>
      <c r="H104" s="247">
        <v>0.48</v>
      </c>
      <c r="I104" s="247">
        <v>29.52</v>
      </c>
      <c r="J104" s="245">
        <v>141</v>
      </c>
      <c r="K104" s="234" t="s">
        <v>46</v>
      </c>
      <c r="L104" s="242">
        <v>4.2</v>
      </c>
    </row>
    <row r="105" spans="1:12" ht="15.75" x14ac:dyDescent="0.25">
      <c r="A105" s="23"/>
      <c r="B105" s="15"/>
      <c r="C105" s="11"/>
      <c r="D105" s="7" t="s">
        <v>24</v>
      </c>
      <c r="E105" s="231" t="s">
        <v>60</v>
      </c>
      <c r="F105" s="237">
        <v>150</v>
      </c>
      <c r="G105" s="246">
        <v>0.4</v>
      </c>
      <c r="H105" s="246">
        <v>0.4</v>
      </c>
      <c r="I105" s="246">
        <v>9.8000000000000007</v>
      </c>
      <c r="J105" s="245">
        <v>47</v>
      </c>
      <c r="K105" s="235" t="s">
        <v>64</v>
      </c>
      <c r="L105" s="241">
        <v>35.71</v>
      </c>
    </row>
    <row r="106" spans="1:12" ht="16.5" thickBot="1" x14ac:dyDescent="0.3">
      <c r="A106" s="23"/>
      <c r="B106" s="15"/>
      <c r="C106" s="11"/>
      <c r="D106" s="6"/>
      <c r="E106" s="232" t="s">
        <v>43</v>
      </c>
      <c r="F106" s="239">
        <v>45</v>
      </c>
      <c r="G106" s="246">
        <v>6.9</v>
      </c>
      <c r="H106" s="246">
        <v>9.1</v>
      </c>
      <c r="I106" s="246">
        <v>9.9</v>
      </c>
      <c r="J106" s="245">
        <v>149</v>
      </c>
      <c r="K106" s="234" t="s">
        <v>48</v>
      </c>
      <c r="L106" s="243">
        <v>23.91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655</v>
      </c>
      <c r="G108" s="19">
        <f t="shared" ref="G108:J108" si="53">SUM(G101:G107)</f>
        <v>20.225999999999999</v>
      </c>
      <c r="H108" s="19">
        <f t="shared" si="53"/>
        <v>19.258000000000003</v>
      </c>
      <c r="I108" s="19">
        <f t="shared" si="53"/>
        <v>92.766000000000005</v>
      </c>
      <c r="J108" s="19">
        <f t="shared" si="53"/>
        <v>628.20000000000005</v>
      </c>
      <c r="K108" s="25"/>
      <c r="L108" s="19">
        <f t="shared" ref="L108" si="54">SUM(L101:L107)</f>
        <v>109.32</v>
      </c>
    </row>
    <row r="109" spans="1:12" ht="15.7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249" t="s">
        <v>112</v>
      </c>
      <c r="F109" s="253">
        <v>60</v>
      </c>
      <c r="G109" s="269">
        <v>1.7</v>
      </c>
      <c r="H109" s="269">
        <v>7.3</v>
      </c>
      <c r="I109" s="269">
        <v>4.3</v>
      </c>
      <c r="J109" s="266">
        <v>88.8</v>
      </c>
      <c r="K109" s="258" t="s">
        <v>113</v>
      </c>
      <c r="L109" s="262">
        <v>11.59</v>
      </c>
    </row>
    <row r="110" spans="1:12" ht="15.75" x14ac:dyDescent="0.25">
      <c r="A110" s="23"/>
      <c r="B110" s="15"/>
      <c r="C110" s="11"/>
      <c r="D110" s="7" t="s">
        <v>27</v>
      </c>
      <c r="E110" s="248" t="s">
        <v>49</v>
      </c>
      <c r="F110" s="254">
        <v>200</v>
      </c>
      <c r="G110" s="420">
        <v>2.6</v>
      </c>
      <c r="H110" s="420">
        <v>2.8</v>
      </c>
      <c r="I110" s="420">
        <v>18.600000000000001</v>
      </c>
      <c r="J110" s="265">
        <v>109.5</v>
      </c>
      <c r="K110" s="257" t="s">
        <v>54</v>
      </c>
      <c r="L110" s="261">
        <v>12.08</v>
      </c>
    </row>
    <row r="111" spans="1:12" ht="15.75" x14ac:dyDescent="0.25">
      <c r="A111" s="23"/>
      <c r="B111" s="15"/>
      <c r="C111" s="11"/>
      <c r="D111" s="7" t="s">
        <v>28</v>
      </c>
      <c r="E111" s="248" t="s">
        <v>50</v>
      </c>
      <c r="F111" s="252">
        <v>200</v>
      </c>
      <c r="G111" s="270">
        <v>21.986666666666665</v>
      </c>
      <c r="H111" s="270">
        <v>22.52</v>
      </c>
      <c r="I111" s="270">
        <v>34.693333333333335</v>
      </c>
      <c r="J111" s="265">
        <v>429.3</v>
      </c>
      <c r="K111" s="257" t="s">
        <v>55</v>
      </c>
      <c r="L111" s="261">
        <v>53.19</v>
      </c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.75" x14ac:dyDescent="0.25">
      <c r="A113" s="23"/>
      <c r="B113" s="15"/>
      <c r="C113" s="11"/>
      <c r="D113" s="7" t="s">
        <v>30</v>
      </c>
      <c r="E113" s="250" t="s">
        <v>51</v>
      </c>
      <c r="F113" s="255">
        <v>200</v>
      </c>
      <c r="G113" s="271">
        <v>0.3</v>
      </c>
      <c r="H113" s="271">
        <v>0.2</v>
      </c>
      <c r="I113" s="271">
        <v>25.1</v>
      </c>
      <c r="J113" s="267">
        <v>103</v>
      </c>
      <c r="K113" s="259" t="s">
        <v>56</v>
      </c>
      <c r="L113" s="263">
        <v>21.1</v>
      </c>
    </row>
    <row r="114" spans="1:12" ht="15.75" x14ac:dyDescent="0.25">
      <c r="A114" s="23"/>
      <c r="B114" s="15"/>
      <c r="C114" s="11"/>
      <c r="D114" s="7" t="s">
        <v>31</v>
      </c>
      <c r="E114" s="251" t="s">
        <v>52</v>
      </c>
      <c r="F114" s="256">
        <v>30</v>
      </c>
      <c r="G114" s="272">
        <v>2.2799999999999998</v>
      </c>
      <c r="H114" s="272">
        <v>0.24</v>
      </c>
      <c r="I114" s="272">
        <v>14.76</v>
      </c>
      <c r="J114" s="268">
        <v>70.5</v>
      </c>
      <c r="K114" s="260" t="s">
        <v>46</v>
      </c>
      <c r="L114" s="264">
        <v>2.1</v>
      </c>
    </row>
    <row r="115" spans="1:12" ht="15.75" x14ac:dyDescent="0.25">
      <c r="A115" s="23"/>
      <c r="B115" s="15"/>
      <c r="C115" s="11"/>
      <c r="D115" s="7" t="s">
        <v>32</v>
      </c>
      <c r="E115" s="251" t="s">
        <v>53</v>
      </c>
      <c r="F115" s="256">
        <v>60</v>
      </c>
      <c r="G115" s="273">
        <v>3.9599999999999995</v>
      </c>
      <c r="H115" s="273">
        <v>0.72</v>
      </c>
      <c r="I115" s="273">
        <v>20.04</v>
      </c>
      <c r="J115" s="268">
        <v>104.4</v>
      </c>
      <c r="K115" s="260" t="s">
        <v>57</v>
      </c>
      <c r="L115" s="264">
        <v>10.01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5">SUM(G109:G117)</f>
        <v>32.826666666666668</v>
      </c>
      <c r="H118" s="19">
        <f t="shared" si="55"/>
        <v>33.78</v>
      </c>
      <c r="I118" s="19">
        <f t="shared" si="55"/>
        <v>117.49333333333334</v>
      </c>
      <c r="J118" s="19">
        <f t="shared" si="55"/>
        <v>905.5</v>
      </c>
      <c r="K118" s="25"/>
      <c r="L118" s="19">
        <f t="shared" ref="L118" si="56">SUM(L109:L117)</f>
        <v>110.07000000000001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422" t="s">
        <v>4</v>
      </c>
      <c r="D119" s="423"/>
      <c r="E119" s="31"/>
      <c r="F119" s="32">
        <f>F108+F118</f>
        <v>1405</v>
      </c>
      <c r="G119" s="32">
        <f t="shared" ref="G119" si="57">G108+G118</f>
        <v>53.052666666666667</v>
      </c>
      <c r="H119" s="32">
        <f t="shared" ref="H119" si="58">H108+H118</f>
        <v>53.038000000000004</v>
      </c>
      <c r="I119" s="32">
        <f t="shared" ref="I119" si="59">I108+I118</f>
        <v>210.25933333333336</v>
      </c>
      <c r="J119" s="32">
        <f t="shared" ref="J119:L119" si="60">J108+J118</f>
        <v>1533.7</v>
      </c>
      <c r="K119" s="32"/>
      <c r="L119" s="32">
        <f t="shared" si="60"/>
        <v>219.39</v>
      </c>
    </row>
    <row r="120" spans="1:12" ht="15.75" x14ac:dyDescent="0.25">
      <c r="A120" s="14">
        <v>2</v>
      </c>
      <c r="B120" s="15">
        <v>2</v>
      </c>
      <c r="C120" s="22" t="s">
        <v>20</v>
      </c>
      <c r="D120" s="5" t="s">
        <v>21</v>
      </c>
      <c r="E120" s="274" t="s">
        <v>114</v>
      </c>
      <c r="F120" s="277">
        <v>150</v>
      </c>
      <c r="G120" s="288">
        <v>10.15</v>
      </c>
      <c r="H120" s="288">
        <v>11.98</v>
      </c>
      <c r="I120" s="288">
        <v>26.58</v>
      </c>
      <c r="J120" s="286">
        <v>254.8</v>
      </c>
      <c r="K120" s="283" t="s">
        <v>115</v>
      </c>
      <c r="L120" s="280">
        <v>31.35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x14ac:dyDescent="0.25">
      <c r="A122" s="14"/>
      <c r="B122" s="15"/>
      <c r="C122" s="11"/>
      <c r="D122" s="7" t="s">
        <v>22</v>
      </c>
      <c r="E122" s="275" t="s">
        <v>59</v>
      </c>
      <c r="F122" s="278">
        <v>200</v>
      </c>
      <c r="G122" s="289">
        <v>3.6</v>
      </c>
      <c r="H122" s="289">
        <v>3.3</v>
      </c>
      <c r="I122" s="289">
        <v>25</v>
      </c>
      <c r="J122" s="287">
        <v>144</v>
      </c>
      <c r="K122" s="284" t="s">
        <v>63</v>
      </c>
      <c r="L122" s="281">
        <v>19.71</v>
      </c>
    </row>
    <row r="123" spans="1:12" ht="15.75" x14ac:dyDescent="0.25">
      <c r="A123" s="14"/>
      <c r="B123" s="15"/>
      <c r="C123" s="11"/>
      <c r="D123" s="7" t="s">
        <v>23</v>
      </c>
      <c r="E123" s="275" t="s">
        <v>52</v>
      </c>
      <c r="F123" s="278">
        <v>30</v>
      </c>
      <c r="G123" s="289">
        <v>2.2799999999999998</v>
      </c>
      <c r="H123" s="289">
        <v>0.24</v>
      </c>
      <c r="I123" s="289">
        <v>14.76</v>
      </c>
      <c r="J123" s="287">
        <v>70.5</v>
      </c>
      <c r="K123" s="284" t="s">
        <v>46</v>
      </c>
      <c r="L123" s="281">
        <v>2.1</v>
      </c>
    </row>
    <row r="124" spans="1:12" ht="16.5" thickBot="1" x14ac:dyDescent="0.3">
      <c r="A124" s="14"/>
      <c r="B124" s="15"/>
      <c r="C124" s="11"/>
      <c r="D124" s="7" t="s">
        <v>24</v>
      </c>
      <c r="E124" s="276" t="s">
        <v>60</v>
      </c>
      <c r="F124" s="279">
        <v>230</v>
      </c>
      <c r="G124" s="289">
        <v>0.48</v>
      </c>
      <c r="H124" s="289">
        <v>0.48</v>
      </c>
      <c r="I124" s="289">
        <v>11.76</v>
      </c>
      <c r="J124" s="287">
        <v>70.5</v>
      </c>
      <c r="K124" s="285" t="s">
        <v>64</v>
      </c>
      <c r="L124" s="282">
        <v>56.15</v>
      </c>
    </row>
    <row r="125" spans="1:12" ht="15.75" thickBot="1" x14ac:dyDescent="0.3">
      <c r="A125" s="14"/>
      <c r="B125" s="15"/>
      <c r="C125" s="11"/>
      <c r="D125" s="6"/>
      <c r="E125" s="276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1">SUM(G120:G126)</f>
        <v>16.510000000000002</v>
      </c>
      <c r="H127" s="19">
        <f t="shared" si="61"/>
        <v>16</v>
      </c>
      <c r="I127" s="19">
        <f t="shared" si="61"/>
        <v>78.100000000000009</v>
      </c>
      <c r="J127" s="19">
        <f t="shared" si="61"/>
        <v>539.79999999999995</v>
      </c>
      <c r="K127" s="25"/>
      <c r="L127" s="19">
        <f t="shared" ref="L127" si="62">SUM(L120:L126)</f>
        <v>109.31</v>
      </c>
    </row>
    <row r="128" spans="1:12" ht="16.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25" t="s">
        <v>135</v>
      </c>
      <c r="F128" s="294">
        <v>100</v>
      </c>
      <c r="G128" s="310">
        <v>1.6</v>
      </c>
      <c r="H128" s="310">
        <v>6.1</v>
      </c>
      <c r="I128" s="310">
        <v>8.3000000000000007</v>
      </c>
      <c r="J128" s="303">
        <v>94</v>
      </c>
      <c r="K128" s="307" t="s">
        <v>70</v>
      </c>
      <c r="L128" s="299">
        <v>12.66</v>
      </c>
    </row>
    <row r="129" spans="1:12" ht="15.75" x14ac:dyDescent="0.25">
      <c r="A129" s="14"/>
      <c r="B129" s="15"/>
      <c r="C129" s="11"/>
      <c r="D129" s="7" t="s">
        <v>27</v>
      </c>
      <c r="E129" s="290" t="s">
        <v>66</v>
      </c>
      <c r="F129" s="295">
        <v>250</v>
      </c>
      <c r="G129" s="311">
        <v>2.0249999999999999</v>
      </c>
      <c r="H129" s="311">
        <v>5.0149999999999997</v>
      </c>
      <c r="I129" s="311">
        <v>13.442500000000001</v>
      </c>
      <c r="J129" s="302">
        <v>117</v>
      </c>
      <c r="K129" s="306" t="s">
        <v>71</v>
      </c>
      <c r="L129" s="298">
        <v>14.28</v>
      </c>
    </row>
    <row r="130" spans="1:12" ht="30" x14ac:dyDescent="0.25">
      <c r="A130" s="14"/>
      <c r="B130" s="15"/>
      <c r="C130" s="11"/>
      <c r="D130" s="7" t="s">
        <v>28</v>
      </c>
      <c r="E130" s="290" t="s">
        <v>116</v>
      </c>
      <c r="F130" s="293">
        <v>110</v>
      </c>
      <c r="G130" s="310">
        <v>9.5</v>
      </c>
      <c r="H130" s="310">
        <v>13.5</v>
      </c>
      <c r="I130" s="310">
        <v>9.9</v>
      </c>
      <c r="J130" s="302">
        <v>198</v>
      </c>
      <c r="K130" s="306" t="s">
        <v>117</v>
      </c>
      <c r="L130" s="298">
        <v>49.25</v>
      </c>
    </row>
    <row r="131" spans="1:12" ht="15.75" x14ac:dyDescent="0.25">
      <c r="A131" s="14"/>
      <c r="B131" s="15"/>
      <c r="C131" s="11"/>
      <c r="D131" s="7" t="s">
        <v>29</v>
      </c>
      <c r="E131" s="396" t="s">
        <v>122</v>
      </c>
      <c r="F131" s="405">
        <v>150</v>
      </c>
      <c r="G131" s="415">
        <v>8.5499999999999989</v>
      </c>
      <c r="H131" s="415">
        <v>7.8449999999999989</v>
      </c>
      <c r="I131" s="415">
        <v>37.08</v>
      </c>
      <c r="J131" s="412">
        <v>253.1</v>
      </c>
      <c r="K131" s="400" t="s">
        <v>123</v>
      </c>
      <c r="L131" s="298">
        <v>11.67</v>
      </c>
    </row>
    <row r="132" spans="1:12" ht="15.75" x14ac:dyDescent="0.25">
      <c r="A132" s="14"/>
      <c r="B132" s="15"/>
      <c r="C132" s="11"/>
      <c r="D132" s="7" t="s">
        <v>30</v>
      </c>
      <c r="E132" s="291" t="s">
        <v>69</v>
      </c>
      <c r="F132" s="296">
        <v>200</v>
      </c>
      <c r="G132" s="312">
        <v>0.5</v>
      </c>
      <c r="H132" s="312">
        <v>0</v>
      </c>
      <c r="I132" s="312">
        <v>27</v>
      </c>
      <c r="J132" s="304">
        <v>110</v>
      </c>
      <c r="K132" s="308" t="s">
        <v>74</v>
      </c>
      <c r="L132" s="300">
        <v>10.1</v>
      </c>
    </row>
    <row r="133" spans="1:12" ht="15.75" x14ac:dyDescent="0.25">
      <c r="A133" s="14"/>
      <c r="B133" s="15"/>
      <c r="C133" s="11"/>
      <c r="D133" s="7" t="s">
        <v>31</v>
      </c>
      <c r="E133" s="292" t="s">
        <v>52</v>
      </c>
      <c r="F133" s="297">
        <v>30</v>
      </c>
      <c r="G133" s="313">
        <v>2.2799999999999998</v>
      </c>
      <c r="H133" s="313">
        <v>0.24</v>
      </c>
      <c r="I133" s="313">
        <v>14.76</v>
      </c>
      <c r="J133" s="305">
        <v>70.5</v>
      </c>
      <c r="K133" s="309" t="s">
        <v>46</v>
      </c>
      <c r="L133" s="301">
        <v>2.1</v>
      </c>
    </row>
    <row r="134" spans="1:12" ht="15.75" x14ac:dyDescent="0.25">
      <c r="A134" s="14"/>
      <c r="B134" s="15"/>
      <c r="C134" s="11"/>
      <c r="D134" s="7" t="s">
        <v>32</v>
      </c>
      <c r="E134" s="292" t="s">
        <v>53</v>
      </c>
      <c r="F134" s="297">
        <v>60</v>
      </c>
      <c r="G134" s="314">
        <v>3.9599999999999995</v>
      </c>
      <c r="H134" s="314">
        <v>0.72</v>
      </c>
      <c r="I134" s="314">
        <v>20.04</v>
      </c>
      <c r="J134" s="305">
        <v>104.4</v>
      </c>
      <c r="K134" s="309" t="s">
        <v>57</v>
      </c>
      <c r="L134" s="301">
        <v>10.01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3">SUM(G128:G136)</f>
        <v>28.414999999999999</v>
      </c>
      <c r="H137" s="19">
        <f t="shared" si="63"/>
        <v>33.419999999999995</v>
      </c>
      <c r="I137" s="19">
        <f t="shared" si="63"/>
        <v>130.52250000000001</v>
      </c>
      <c r="J137" s="19">
        <f t="shared" si="63"/>
        <v>947</v>
      </c>
      <c r="K137" s="25"/>
      <c r="L137" s="19">
        <f t="shared" ref="L137" si="64">SUM(L128:L136)</f>
        <v>110.07</v>
      </c>
    </row>
    <row r="138" spans="1:12" ht="15.75" thickBot="1" x14ac:dyDescent="0.25">
      <c r="A138" s="33">
        <f>A120</f>
        <v>2</v>
      </c>
      <c r="B138" s="33">
        <f>B120</f>
        <v>2</v>
      </c>
      <c r="C138" s="422" t="s">
        <v>4</v>
      </c>
      <c r="D138" s="423"/>
      <c r="E138" s="31"/>
      <c r="F138" s="32">
        <f>F127+F137</f>
        <v>1510</v>
      </c>
      <c r="G138" s="32">
        <f t="shared" ref="G138" si="65">G127+G137</f>
        <v>44.924999999999997</v>
      </c>
      <c r="H138" s="32">
        <f t="shared" ref="H138" si="66">H127+H137</f>
        <v>49.419999999999995</v>
      </c>
      <c r="I138" s="32">
        <f t="shared" ref="I138" si="67">I127+I137</f>
        <v>208.6225</v>
      </c>
      <c r="J138" s="32">
        <f t="shared" ref="J138:L138" si="68">J127+J137</f>
        <v>1486.8</v>
      </c>
      <c r="K138" s="32"/>
      <c r="L138" s="32">
        <f t="shared" si="68"/>
        <v>219.38</v>
      </c>
    </row>
    <row r="139" spans="1:12" ht="15.75" x14ac:dyDescent="0.25">
      <c r="A139" s="20">
        <v>2</v>
      </c>
      <c r="B139" s="21">
        <v>3</v>
      </c>
      <c r="C139" s="22" t="s">
        <v>20</v>
      </c>
      <c r="D139" s="5" t="s">
        <v>21</v>
      </c>
      <c r="E139" s="315" t="s">
        <v>75</v>
      </c>
      <c r="F139" s="321">
        <v>150</v>
      </c>
      <c r="G139" s="323">
        <v>19.399999999999999</v>
      </c>
      <c r="H139" s="323">
        <v>15.9</v>
      </c>
      <c r="I139" s="323">
        <v>49.7</v>
      </c>
      <c r="J139" s="319">
        <v>413</v>
      </c>
      <c r="K139" s="317" t="s">
        <v>129</v>
      </c>
      <c r="L139" s="319">
        <v>57.43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x14ac:dyDescent="0.25">
      <c r="A141" s="23"/>
      <c r="B141" s="15"/>
      <c r="C141" s="11"/>
      <c r="D141" s="7" t="s">
        <v>22</v>
      </c>
      <c r="E141" s="316" t="s">
        <v>76</v>
      </c>
      <c r="F141" s="322">
        <v>200</v>
      </c>
      <c r="G141" s="324">
        <v>0.1</v>
      </c>
      <c r="H141" s="324">
        <v>0</v>
      </c>
      <c r="I141" s="324">
        <v>15</v>
      </c>
      <c r="J141" s="320">
        <v>60</v>
      </c>
      <c r="K141" s="318" t="s">
        <v>78</v>
      </c>
      <c r="L141" s="320">
        <v>2.27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316" t="s">
        <v>52</v>
      </c>
      <c r="F142" s="322">
        <v>30</v>
      </c>
      <c r="G142" s="323">
        <f>7.6*0.3</f>
        <v>2.2799999999999998</v>
      </c>
      <c r="H142" s="323">
        <f>0.8*0.3</f>
        <v>0.24</v>
      </c>
      <c r="I142" s="323">
        <f>49.2*0.3</f>
        <v>14.76</v>
      </c>
      <c r="J142" s="320">
        <v>70.5</v>
      </c>
      <c r="K142" s="318" t="s">
        <v>79</v>
      </c>
      <c r="L142" s="320">
        <v>2.1</v>
      </c>
    </row>
    <row r="143" spans="1:12" ht="15.75" x14ac:dyDescent="0.25">
      <c r="A143" s="23"/>
      <c r="B143" s="15"/>
      <c r="C143" s="11"/>
      <c r="D143" s="7" t="s">
        <v>24</v>
      </c>
      <c r="E143" s="315" t="s">
        <v>77</v>
      </c>
      <c r="F143" s="321">
        <v>120</v>
      </c>
      <c r="G143" s="323">
        <v>1.8</v>
      </c>
      <c r="H143" s="323">
        <v>0.8</v>
      </c>
      <c r="I143" s="323">
        <v>25.2</v>
      </c>
      <c r="J143" s="319">
        <v>115.2</v>
      </c>
      <c r="K143" s="317" t="s">
        <v>64</v>
      </c>
      <c r="L143" s="319">
        <v>47.52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9">SUM(G139:G145)</f>
        <v>23.580000000000002</v>
      </c>
      <c r="H146" s="19">
        <f t="shared" si="69"/>
        <v>16.940000000000001</v>
      </c>
      <c r="I146" s="19">
        <f t="shared" si="69"/>
        <v>104.66000000000001</v>
      </c>
      <c r="J146" s="19">
        <f t="shared" si="69"/>
        <v>658.7</v>
      </c>
      <c r="K146" s="25"/>
      <c r="L146" s="19">
        <f t="shared" ref="L146" si="70">SUM(L139:L145)</f>
        <v>109.32000000000001</v>
      </c>
    </row>
    <row r="147" spans="1:12" ht="15.7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25" t="s">
        <v>136</v>
      </c>
      <c r="F147" s="329">
        <v>60</v>
      </c>
      <c r="G147" s="334">
        <f>1.3*0.6</f>
        <v>0.78</v>
      </c>
      <c r="H147" s="334">
        <f>10.8*0.6</f>
        <v>6.48</v>
      </c>
      <c r="I147" s="334">
        <f>6.8*0.6</f>
        <v>4.08</v>
      </c>
      <c r="J147" s="332">
        <v>78</v>
      </c>
      <c r="K147" s="327" t="s">
        <v>84</v>
      </c>
      <c r="L147" s="332">
        <v>14.02</v>
      </c>
    </row>
    <row r="148" spans="1:12" ht="15.75" x14ac:dyDescent="0.25">
      <c r="A148" s="23"/>
      <c r="B148" s="15"/>
      <c r="C148" s="11"/>
      <c r="D148" s="7" t="s">
        <v>27</v>
      </c>
      <c r="E148" s="316" t="s">
        <v>81</v>
      </c>
      <c r="F148" s="330">
        <v>250</v>
      </c>
      <c r="G148" s="324">
        <f>8.2*0.25</f>
        <v>2.0499999999999998</v>
      </c>
      <c r="H148" s="324">
        <f>21*0.25</f>
        <v>5.25</v>
      </c>
      <c r="I148" s="324">
        <f>65*0.25</f>
        <v>16.25</v>
      </c>
      <c r="J148" s="320">
        <v>121.3</v>
      </c>
      <c r="K148" s="318" t="s">
        <v>85</v>
      </c>
      <c r="L148" s="320">
        <v>17.97</v>
      </c>
    </row>
    <row r="149" spans="1:12" ht="15.75" x14ac:dyDescent="0.25">
      <c r="A149" s="23"/>
      <c r="B149" s="15"/>
      <c r="C149" s="11"/>
      <c r="D149" s="7" t="s">
        <v>28</v>
      </c>
      <c r="E149" s="316" t="s">
        <v>118</v>
      </c>
      <c r="F149" s="322">
        <v>100</v>
      </c>
      <c r="G149" s="334">
        <v>17.29</v>
      </c>
      <c r="H149" s="334">
        <v>17.57</v>
      </c>
      <c r="I149" s="334">
        <v>7.4</v>
      </c>
      <c r="J149" s="320">
        <v>255.7</v>
      </c>
      <c r="K149" s="318" t="s">
        <v>86</v>
      </c>
      <c r="L149" s="320">
        <v>30.26</v>
      </c>
    </row>
    <row r="150" spans="1:12" ht="15.75" x14ac:dyDescent="0.25">
      <c r="A150" s="23"/>
      <c r="B150" s="15"/>
      <c r="C150" s="11"/>
      <c r="D150" s="7" t="s">
        <v>29</v>
      </c>
      <c r="E150" s="316" t="s">
        <v>97</v>
      </c>
      <c r="F150" s="322">
        <v>180</v>
      </c>
      <c r="G150" s="335">
        <f>2.1*1.8</f>
        <v>3.7800000000000002</v>
      </c>
      <c r="H150" s="335">
        <f>4.4*1.8</f>
        <v>7.9200000000000008</v>
      </c>
      <c r="I150" s="335">
        <f>10.9*1.8</f>
        <v>19.62</v>
      </c>
      <c r="J150" s="320">
        <v>165.6</v>
      </c>
      <c r="K150" s="318" t="s">
        <v>101</v>
      </c>
      <c r="L150" s="320">
        <v>22.71</v>
      </c>
    </row>
    <row r="151" spans="1:12" ht="15.75" x14ac:dyDescent="0.25">
      <c r="A151" s="23"/>
      <c r="B151" s="15"/>
      <c r="C151" s="11"/>
      <c r="D151" s="7" t="s">
        <v>30</v>
      </c>
      <c r="E151" s="326" t="s">
        <v>83</v>
      </c>
      <c r="F151" s="331">
        <v>200</v>
      </c>
      <c r="G151" s="324">
        <f>0.8*0.2</f>
        <v>0.16000000000000003</v>
      </c>
      <c r="H151" s="324">
        <f>0.8*0.2</f>
        <v>0.16000000000000003</v>
      </c>
      <c r="I151" s="324">
        <f>139.4*0.2</f>
        <v>27.880000000000003</v>
      </c>
      <c r="J151" s="333">
        <v>114.6</v>
      </c>
      <c r="K151" s="328" t="s">
        <v>87</v>
      </c>
      <c r="L151" s="333">
        <v>13</v>
      </c>
    </row>
    <row r="152" spans="1:12" ht="15.75" x14ac:dyDescent="0.25">
      <c r="A152" s="23"/>
      <c r="B152" s="15"/>
      <c r="C152" s="11"/>
      <c r="D152" s="7" t="s">
        <v>31</v>
      </c>
      <c r="E152" s="316" t="s">
        <v>41</v>
      </c>
      <c r="F152" s="322">
        <v>30</v>
      </c>
      <c r="G152" s="323">
        <f>7.6*0.3</f>
        <v>2.2799999999999998</v>
      </c>
      <c r="H152" s="323">
        <f>0.8*0.3</f>
        <v>0.24</v>
      </c>
      <c r="I152" s="323">
        <f>49.2*0.3</f>
        <v>14.76</v>
      </c>
      <c r="J152" s="320">
        <v>70.5</v>
      </c>
      <c r="K152" s="318" t="s">
        <v>46</v>
      </c>
      <c r="L152" s="320">
        <v>2.1</v>
      </c>
    </row>
    <row r="153" spans="1:12" ht="15.75" x14ac:dyDescent="0.25">
      <c r="A153" s="23"/>
      <c r="B153" s="15"/>
      <c r="C153" s="11"/>
      <c r="D153" s="7" t="s">
        <v>32</v>
      </c>
      <c r="E153" s="316" t="s">
        <v>53</v>
      </c>
      <c r="F153" s="322">
        <v>60</v>
      </c>
      <c r="G153" s="324">
        <f>6.6*0.6</f>
        <v>3.9599999999999995</v>
      </c>
      <c r="H153" s="324">
        <f>1.2*0.6</f>
        <v>0.72</v>
      </c>
      <c r="I153" s="324">
        <f>33.4*0.6</f>
        <v>20.04</v>
      </c>
      <c r="J153" s="320">
        <v>104.4</v>
      </c>
      <c r="K153" s="318" t="s">
        <v>57</v>
      </c>
      <c r="L153" s="320">
        <v>10.01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1">SUM(G147:G155)</f>
        <v>30.3</v>
      </c>
      <c r="H156" s="19">
        <f t="shared" si="71"/>
        <v>38.339999999999996</v>
      </c>
      <c r="I156" s="19">
        <f t="shared" si="71"/>
        <v>110.03</v>
      </c>
      <c r="J156" s="19">
        <f t="shared" si="71"/>
        <v>910.1</v>
      </c>
      <c r="K156" s="25"/>
      <c r="L156" s="19">
        <f t="shared" ref="L156" si="72">SUM(L147:L155)</f>
        <v>110.07000000000001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422" t="s">
        <v>4</v>
      </c>
      <c r="D157" s="423"/>
      <c r="E157" s="31"/>
      <c r="F157" s="32">
        <f>F146+F156</f>
        <v>1380</v>
      </c>
      <c r="G157" s="32">
        <f t="shared" ref="G157" si="73">G146+G156</f>
        <v>53.88</v>
      </c>
      <c r="H157" s="32">
        <f t="shared" ref="H157" si="74">H146+H156</f>
        <v>55.28</v>
      </c>
      <c r="I157" s="32">
        <f t="shared" ref="I157" si="75">I146+I156</f>
        <v>214.69</v>
      </c>
      <c r="J157" s="32">
        <f t="shared" ref="J157:L157" si="76">J146+J156</f>
        <v>1568.8000000000002</v>
      </c>
      <c r="K157" s="32"/>
      <c r="L157" s="32">
        <f t="shared" si="76"/>
        <v>219.39000000000001</v>
      </c>
    </row>
    <row r="158" spans="1:12" ht="15.75" x14ac:dyDescent="0.25">
      <c r="A158" s="20">
        <v>2</v>
      </c>
      <c r="B158" s="21">
        <v>4</v>
      </c>
      <c r="C158" s="22" t="s">
        <v>20</v>
      </c>
      <c r="D158" s="5" t="s">
        <v>21</v>
      </c>
      <c r="E158" s="337" t="s">
        <v>90</v>
      </c>
      <c r="F158" s="340">
        <v>200</v>
      </c>
      <c r="G158" s="353">
        <v>5.9</v>
      </c>
      <c r="H158" s="353">
        <v>6.6</v>
      </c>
      <c r="I158" s="353">
        <v>36.6</v>
      </c>
      <c r="J158" s="350">
        <v>229.4</v>
      </c>
      <c r="K158" s="343" t="s">
        <v>92</v>
      </c>
      <c r="L158" s="346">
        <v>20.99</v>
      </c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336"/>
      <c r="K159" s="336"/>
      <c r="L159" s="40"/>
    </row>
    <row r="160" spans="1:12" ht="15.75" x14ac:dyDescent="0.25">
      <c r="A160" s="23"/>
      <c r="B160" s="15"/>
      <c r="C160" s="11"/>
      <c r="D160" s="7" t="s">
        <v>22</v>
      </c>
      <c r="E160" s="339" t="s">
        <v>137</v>
      </c>
      <c r="F160" s="342">
        <v>200</v>
      </c>
      <c r="G160" s="354">
        <v>1.4</v>
      </c>
      <c r="H160" s="354">
        <v>1.2</v>
      </c>
      <c r="I160" s="354">
        <v>11.4</v>
      </c>
      <c r="J160" s="352">
        <v>63</v>
      </c>
      <c r="K160" s="344" t="s">
        <v>93</v>
      </c>
      <c r="L160" s="348">
        <v>21.22</v>
      </c>
    </row>
    <row r="161" spans="1:12" ht="16.5" thickBot="1" x14ac:dyDescent="0.3">
      <c r="A161" s="23"/>
      <c r="B161" s="15"/>
      <c r="C161" s="11"/>
      <c r="D161" s="7" t="s">
        <v>23</v>
      </c>
      <c r="E161" s="339" t="s">
        <v>43</v>
      </c>
      <c r="F161" s="342">
        <v>45</v>
      </c>
      <c r="G161" s="354">
        <v>6.9</v>
      </c>
      <c r="H161" s="354">
        <v>9.1</v>
      </c>
      <c r="I161" s="354">
        <v>9.9</v>
      </c>
      <c r="J161" s="352">
        <v>149</v>
      </c>
      <c r="K161" s="344" t="s">
        <v>94</v>
      </c>
      <c r="L161" s="348">
        <v>23.91</v>
      </c>
    </row>
    <row r="162" spans="1:12" ht="15.75" x14ac:dyDescent="0.25">
      <c r="A162" s="23"/>
      <c r="B162" s="15"/>
      <c r="C162" s="11"/>
      <c r="D162" s="7" t="s">
        <v>24</v>
      </c>
      <c r="E162" s="338" t="s">
        <v>42</v>
      </c>
      <c r="F162" s="341">
        <v>100</v>
      </c>
      <c r="G162" s="355">
        <v>0.8</v>
      </c>
      <c r="H162" s="355">
        <v>0.2</v>
      </c>
      <c r="I162" s="355">
        <v>7.5</v>
      </c>
      <c r="J162" s="351">
        <v>38</v>
      </c>
      <c r="K162" s="345" t="s">
        <v>47</v>
      </c>
      <c r="L162" s="347">
        <v>43.2</v>
      </c>
    </row>
    <row r="163" spans="1:12" ht="15.75" thickBot="1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349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I165" si="77">SUM(G158:G164)</f>
        <v>15.000000000000002</v>
      </c>
      <c r="H165" s="19">
        <f t="shared" si="77"/>
        <v>17.099999999999998</v>
      </c>
      <c r="I165" s="19">
        <f t="shared" si="77"/>
        <v>65.400000000000006</v>
      </c>
      <c r="J165" s="19">
        <f>SUM(J158:J164)</f>
        <v>479.4</v>
      </c>
      <c r="K165" s="25"/>
      <c r="L165" s="19">
        <f t="shared" ref="L165" si="78">SUM(L158:L164)</f>
        <v>109.32</v>
      </c>
    </row>
    <row r="166" spans="1:12" ht="15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25" t="s">
        <v>133</v>
      </c>
      <c r="F166" s="402">
        <v>60</v>
      </c>
      <c r="G166" s="413">
        <v>1.54</v>
      </c>
      <c r="H166" s="413">
        <v>3.73</v>
      </c>
      <c r="I166" s="413">
        <v>13.28</v>
      </c>
      <c r="J166" s="410">
        <v>51.42</v>
      </c>
      <c r="K166" s="398" t="s">
        <v>98</v>
      </c>
      <c r="L166" s="332">
        <v>13.25</v>
      </c>
    </row>
    <row r="167" spans="1:12" ht="15.75" x14ac:dyDescent="0.25">
      <c r="A167" s="23"/>
      <c r="B167" s="15"/>
      <c r="C167" s="11"/>
      <c r="D167" s="7" t="s">
        <v>27</v>
      </c>
      <c r="E167" s="356" t="s">
        <v>95</v>
      </c>
      <c r="F167" s="363">
        <v>250</v>
      </c>
      <c r="G167" s="373">
        <v>5.5</v>
      </c>
      <c r="H167" s="373">
        <v>5.3</v>
      </c>
      <c r="I167" s="373">
        <v>16.5</v>
      </c>
      <c r="J167" s="369">
        <v>148.30000000000001</v>
      </c>
      <c r="K167" s="359" t="s">
        <v>99</v>
      </c>
      <c r="L167" s="366">
        <v>11.23</v>
      </c>
    </row>
    <row r="168" spans="1:12" ht="15.75" x14ac:dyDescent="0.25">
      <c r="A168" s="23"/>
      <c r="B168" s="15"/>
      <c r="C168" s="11"/>
      <c r="D168" s="7" t="s">
        <v>28</v>
      </c>
      <c r="E168" s="356" t="s">
        <v>96</v>
      </c>
      <c r="F168" s="362">
        <v>100</v>
      </c>
      <c r="G168" s="372">
        <v>8.6999999999999993</v>
      </c>
      <c r="H168" s="372">
        <v>5.3</v>
      </c>
      <c r="I168" s="372">
        <v>9.6</v>
      </c>
      <c r="J168" s="369">
        <v>240</v>
      </c>
      <c r="K168" s="359" t="s">
        <v>100</v>
      </c>
      <c r="L168" s="366">
        <v>36.08</v>
      </c>
    </row>
    <row r="169" spans="1:12" ht="15.75" x14ac:dyDescent="0.25">
      <c r="A169" s="23"/>
      <c r="B169" s="15"/>
      <c r="C169" s="11"/>
      <c r="D169" s="7" t="s">
        <v>29</v>
      </c>
      <c r="E169" s="316" t="s">
        <v>97</v>
      </c>
      <c r="F169" s="322">
        <v>180</v>
      </c>
      <c r="G169" s="335">
        <f>2.1*1.8</f>
        <v>3.7800000000000002</v>
      </c>
      <c r="H169" s="335">
        <f>4.4*1.8</f>
        <v>7.9200000000000008</v>
      </c>
      <c r="I169" s="335">
        <f>10.9*1.8</f>
        <v>19.62</v>
      </c>
      <c r="J169" s="320">
        <v>165.6</v>
      </c>
      <c r="K169" s="318" t="s">
        <v>101</v>
      </c>
      <c r="L169" s="320">
        <v>22.71</v>
      </c>
    </row>
    <row r="170" spans="1:12" ht="15.75" x14ac:dyDescent="0.25">
      <c r="A170" s="23"/>
      <c r="B170" s="15"/>
      <c r="C170" s="11"/>
      <c r="D170" s="7" t="s">
        <v>30</v>
      </c>
      <c r="E170" s="357" t="s">
        <v>119</v>
      </c>
      <c r="F170" s="364">
        <v>200</v>
      </c>
      <c r="G170" s="374">
        <v>0.1</v>
      </c>
      <c r="H170" s="374">
        <v>0</v>
      </c>
      <c r="I170" s="374">
        <v>20.7</v>
      </c>
      <c r="J170" s="370">
        <v>83</v>
      </c>
      <c r="K170" s="360" t="s">
        <v>121</v>
      </c>
      <c r="L170" s="367">
        <v>19.690000000000001</v>
      </c>
    </row>
    <row r="171" spans="1:12" ht="15.75" x14ac:dyDescent="0.25">
      <c r="A171" s="23"/>
      <c r="B171" s="15"/>
      <c r="C171" s="11"/>
      <c r="D171" s="7" t="s">
        <v>31</v>
      </c>
      <c r="E171" s="358" t="s">
        <v>52</v>
      </c>
      <c r="F171" s="365">
        <v>30</v>
      </c>
      <c r="G171" s="375">
        <v>4.5999999999999996</v>
      </c>
      <c r="H171" s="375">
        <v>0.5</v>
      </c>
      <c r="I171" s="375">
        <v>29.5</v>
      </c>
      <c r="J171" s="371">
        <v>141</v>
      </c>
      <c r="K171" s="361" t="s">
        <v>46</v>
      </c>
      <c r="L171" s="368">
        <v>2.1</v>
      </c>
    </row>
    <row r="172" spans="1:12" ht="15.75" x14ac:dyDescent="0.25">
      <c r="A172" s="23"/>
      <c r="B172" s="15"/>
      <c r="C172" s="11"/>
      <c r="D172" s="7" t="s">
        <v>32</v>
      </c>
      <c r="E172" s="358" t="s">
        <v>53</v>
      </c>
      <c r="F172" s="365">
        <v>60</v>
      </c>
      <c r="G172" s="376">
        <v>2</v>
      </c>
      <c r="H172" s="376">
        <v>0.35</v>
      </c>
      <c r="I172" s="376">
        <v>10</v>
      </c>
      <c r="J172" s="371">
        <v>52.2</v>
      </c>
      <c r="K172" s="361" t="s">
        <v>57</v>
      </c>
      <c r="L172" s="368">
        <v>5.01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79">SUM(G166:G174)</f>
        <v>26.22</v>
      </c>
      <c r="H175" s="19">
        <f t="shared" si="79"/>
        <v>23.1</v>
      </c>
      <c r="I175" s="19">
        <f t="shared" si="79"/>
        <v>119.2</v>
      </c>
      <c r="J175" s="19">
        <f t="shared" si="79"/>
        <v>881.5200000000001</v>
      </c>
      <c r="K175" s="25"/>
      <c r="L175" s="19">
        <f t="shared" ref="L175" si="80">SUM(L166:L174)</f>
        <v>110.07000000000001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422" t="s">
        <v>4</v>
      </c>
      <c r="D176" s="423"/>
      <c r="E176" s="31"/>
      <c r="F176" s="32">
        <f>F165+F175</f>
        <v>1425</v>
      </c>
      <c r="G176" s="32">
        <f t="shared" ref="G176" si="81">G165+G175</f>
        <v>41.22</v>
      </c>
      <c r="H176" s="32">
        <f t="shared" ref="H176" si="82">H165+H175</f>
        <v>40.200000000000003</v>
      </c>
      <c r="I176" s="32">
        <f t="shared" ref="I176" si="83">I165+I175</f>
        <v>184.60000000000002</v>
      </c>
      <c r="J176" s="32">
        <f t="shared" ref="J176:L176" si="84">J165+J175</f>
        <v>1360.92</v>
      </c>
      <c r="K176" s="32"/>
      <c r="L176" s="32">
        <f t="shared" si="84"/>
        <v>219.39</v>
      </c>
    </row>
    <row r="177" spans="1:12" ht="15.75" x14ac:dyDescent="0.25">
      <c r="A177" s="20">
        <v>2</v>
      </c>
      <c r="B177" s="21">
        <v>5</v>
      </c>
      <c r="C177" s="22" t="s">
        <v>20</v>
      </c>
      <c r="D177" s="5" t="s">
        <v>21</v>
      </c>
      <c r="E177" s="377" t="s">
        <v>102</v>
      </c>
      <c r="F177" s="383">
        <v>200</v>
      </c>
      <c r="G177" s="392">
        <v>15.91</v>
      </c>
      <c r="H177" s="392">
        <v>16.510000000000002</v>
      </c>
      <c r="I177" s="392">
        <v>64.569999999999993</v>
      </c>
      <c r="J177" s="389">
        <v>476</v>
      </c>
      <c r="K177" s="380" t="s">
        <v>103</v>
      </c>
      <c r="L177" s="386">
        <v>58.41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.75" x14ac:dyDescent="0.25">
      <c r="A179" s="23"/>
      <c r="B179" s="15"/>
      <c r="C179" s="11"/>
      <c r="D179" s="7" t="s">
        <v>22</v>
      </c>
      <c r="E179" s="378" t="s">
        <v>59</v>
      </c>
      <c r="F179" s="384">
        <v>200</v>
      </c>
      <c r="G179" s="393">
        <v>3.6</v>
      </c>
      <c r="H179" s="393">
        <v>3.3</v>
      </c>
      <c r="I179" s="393">
        <v>25</v>
      </c>
      <c r="J179" s="390">
        <v>144</v>
      </c>
      <c r="K179" s="381" t="s">
        <v>63</v>
      </c>
      <c r="L179" s="387">
        <v>19.71</v>
      </c>
    </row>
    <row r="180" spans="1:12" ht="16.5" thickBot="1" x14ac:dyDescent="0.3">
      <c r="A180" s="23"/>
      <c r="B180" s="15"/>
      <c r="C180" s="11"/>
      <c r="D180" s="7" t="s">
        <v>23</v>
      </c>
      <c r="E180" s="378"/>
      <c r="F180" s="384"/>
      <c r="G180" s="393"/>
      <c r="H180" s="393"/>
      <c r="I180" s="393"/>
      <c r="J180" s="390"/>
      <c r="K180" s="381"/>
      <c r="L180" s="387"/>
    </row>
    <row r="181" spans="1:12" ht="16.5" thickBot="1" x14ac:dyDescent="0.3">
      <c r="A181" s="23"/>
      <c r="B181" s="15"/>
      <c r="C181" s="11"/>
      <c r="D181" s="7" t="s">
        <v>24</v>
      </c>
      <c r="E181" s="379" t="s">
        <v>60</v>
      </c>
      <c r="F181" s="385">
        <v>100</v>
      </c>
      <c r="G181" s="393">
        <v>0.4</v>
      </c>
      <c r="H181" s="393">
        <v>0.4</v>
      </c>
      <c r="I181" s="393">
        <v>9.8000000000000007</v>
      </c>
      <c r="J181" s="391">
        <v>47</v>
      </c>
      <c r="K181" s="382" t="s">
        <v>64</v>
      </c>
      <c r="L181" s="388">
        <v>31.2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5">SUM(G177:G183)</f>
        <v>19.91</v>
      </c>
      <c r="H184" s="19">
        <f t="shared" si="85"/>
        <v>20.21</v>
      </c>
      <c r="I184" s="19">
        <f t="shared" si="85"/>
        <v>99.36999999999999</v>
      </c>
      <c r="J184" s="19">
        <f t="shared" si="85"/>
        <v>667</v>
      </c>
      <c r="K184" s="25"/>
      <c r="L184" s="19">
        <f t="shared" ref="L184" si="86">SUM(L177:L183)</f>
        <v>109.32000000000001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25" t="s">
        <v>136</v>
      </c>
      <c r="F185" s="329">
        <v>60</v>
      </c>
      <c r="G185" s="334">
        <f>1.3*0.6</f>
        <v>0.78</v>
      </c>
      <c r="H185" s="334">
        <f>10.8*0.6</f>
        <v>6.48</v>
      </c>
      <c r="I185" s="334">
        <f>6.8*0.6</f>
        <v>4.08</v>
      </c>
      <c r="J185" s="332">
        <v>78</v>
      </c>
      <c r="K185" s="327" t="s">
        <v>84</v>
      </c>
      <c r="L185" s="332">
        <v>14.02</v>
      </c>
    </row>
    <row r="186" spans="1:12" ht="15.75" x14ac:dyDescent="0.25">
      <c r="A186" s="23"/>
      <c r="B186" s="15"/>
      <c r="C186" s="11"/>
      <c r="D186" s="7" t="s">
        <v>27</v>
      </c>
      <c r="E186" s="394" t="s">
        <v>104</v>
      </c>
      <c r="F186" s="403">
        <v>250</v>
      </c>
      <c r="G186" s="414">
        <v>1.75</v>
      </c>
      <c r="H186" s="414">
        <v>4.9749999999999996</v>
      </c>
      <c r="I186" s="414">
        <v>7.7750000000000004</v>
      </c>
      <c r="J186" s="409">
        <v>83</v>
      </c>
      <c r="K186" s="397" t="s">
        <v>107</v>
      </c>
      <c r="L186" s="406">
        <v>12.83</v>
      </c>
    </row>
    <row r="187" spans="1:12" ht="15.75" x14ac:dyDescent="0.25">
      <c r="A187" s="23"/>
      <c r="B187" s="15"/>
      <c r="C187" s="11"/>
      <c r="D187" s="7" t="s">
        <v>28</v>
      </c>
      <c r="E187" s="394" t="s">
        <v>105</v>
      </c>
      <c r="F187" s="401">
        <v>100</v>
      </c>
      <c r="G187" s="413">
        <v>12</v>
      </c>
      <c r="H187" s="413">
        <v>14</v>
      </c>
      <c r="I187" s="413">
        <v>2</v>
      </c>
      <c r="J187" s="409">
        <v>182</v>
      </c>
      <c r="K187" s="397" t="s">
        <v>108</v>
      </c>
      <c r="L187" s="406">
        <v>42.72</v>
      </c>
    </row>
    <row r="188" spans="1:12" ht="15.75" x14ac:dyDescent="0.25">
      <c r="A188" s="23"/>
      <c r="B188" s="15"/>
      <c r="C188" s="11"/>
      <c r="D188" s="7" t="s">
        <v>29</v>
      </c>
      <c r="E188" s="396" t="s">
        <v>68</v>
      </c>
      <c r="F188" s="405">
        <v>200</v>
      </c>
      <c r="G188" s="413">
        <v>7.5400000000000009</v>
      </c>
      <c r="H188" s="413">
        <v>0.9</v>
      </c>
      <c r="I188" s="413">
        <v>38.72</v>
      </c>
      <c r="J188" s="412">
        <v>193.2</v>
      </c>
      <c r="K188" s="400" t="s">
        <v>73</v>
      </c>
      <c r="L188" s="320">
        <v>13.93</v>
      </c>
    </row>
    <row r="189" spans="1:12" ht="15.75" x14ac:dyDescent="0.25">
      <c r="A189" s="23"/>
      <c r="B189" s="15"/>
      <c r="C189" s="11"/>
      <c r="D189" s="7" t="s">
        <v>30</v>
      </c>
      <c r="E189" s="395" t="s">
        <v>106</v>
      </c>
      <c r="F189" s="404">
        <v>200</v>
      </c>
      <c r="G189" s="416">
        <v>4.5999999999999996</v>
      </c>
      <c r="H189" s="416">
        <v>0.5</v>
      </c>
      <c r="I189" s="416">
        <v>29.5</v>
      </c>
      <c r="J189" s="411">
        <v>122.2</v>
      </c>
      <c r="K189" s="399" t="s">
        <v>109</v>
      </c>
      <c r="L189" s="407">
        <v>14.46</v>
      </c>
    </row>
    <row r="190" spans="1:12" ht="15.75" x14ac:dyDescent="0.25">
      <c r="A190" s="23"/>
      <c r="B190" s="15"/>
      <c r="C190" s="11"/>
      <c r="D190" s="7" t="s">
        <v>31</v>
      </c>
      <c r="E190" s="396" t="s">
        <v>52</v>
      </c>
      <c r="F190" s="405">
        <v>30</v>
      </c>
      <c r="G190" s="417">
        <v>3.9599999999999995</v>
      </c>
      <c r="H190" s="417">
        <v>0.72</v>
      </c>
      <c r="I190" s="417">
        <v>20.04</v>
      </c>
      <c r="J190" s="412">
        <v>141</v>
      </c>
      <c r="K190" s="400" t="s">
        <v>46</v>
      </c>
      <c r="L190" s="408">
        <v>2.1</v>
      </c>
    </row>
    <row r="191" spans="1:12" ht="15" x14ac:dyDescent="0.25">
      <c r="A191" s="23"/>
      <c r="B191" s="15"/>
      <c r="C191" s="11"/>
      <c r="D191" s="7" t="s">
        <v>32</v>
      </c>
      <c r="E191" s="396" t="s">
        <v>53</v>
      </c>
      <c r="F191" s="405">
        <v>60</v>
      </c>
      <c r="G191" s="40"/>
      <c r="H191" s="40"/>
      <c r="I191" s="40"/>
      <c r="J191" s="412">
        <v>104.4</v>
      </c>
      <c r="K191" s="400" t="s">
        <v>57</v>
      </c>
      <c r="L191" s="408">
        <v>10.01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900</v>
      </c>
      <c r="G194" s="19">
        <f t="shared" ref="G194:J194" si="87">SUM(G185:G193)</f>
        <v>30.630000000000003</v>
      </c>
      <c r="H194" s="19">
        <f t="shared" si="87"/>
        <v>27.574999999999996</v>
      </c>
      <c r="I194" s="19">
        <f t="shared" si="87"/>
        <v>102.11500000000001</v>
      </c>
      <c r="J194" s="19">
        <f t="shared" si="87"/>
        <v>903.80000000000007</v>
      </c>
      <c r="K194" s="25"/>
      <c r="L194" s="19">
        <f t="shared" ref="L194" si="88">SUM(L185:L193)</f>
        <v>110.07000000000001</v>
      </c>
    </row>
    <row r="195" spans="1:12" ht="15" x14ac:dyDescent="0.2">
      <c r="A195" s="29">
        <f>A177</f>
        <v>2</v>
      </c>
      <c r="B195" s="30">
        <f>B177</f>
        <v>5</v>
      </c>
      <c r="C195" s="422" t="s">
        <v>4</v>
      </c>
      <c r="D195" s="423"/>
      <c r="E195" s="31"/>
      <c r="F195" s="32">
        <f>F184+F194</f>
        <v>1400</v>
      </c>
      <c r="G195" s="32">
        <f t="shared" ref="G195" si="89">G184+G194</f>
        <v>50.540000000000006</v>
      </c>
      <c r="H195" s="32">
        <f t="shared" ref="H195" si="90">H184+H194</f>
        <v>47.784999999999997</v>
      </c>
      <c r="I195" s="32">
        <f t="shared" ref="I195" si="91">I184+I194</f>
        <v>201.48500000000001</v>
      </c>
      <c r="J195" s="32">
        <f t="shared" ref="J195:L195" si="92">J184+J194</f>
        <v>1570.8000000000002</v>
      </c>
      <c r="K195" s="32"/>
      <c r="L195" s="32">
        <f t="shared" si="92"/>
        <v>219.39000000000001</v>
      </c>
    </row>
    <row r="196" spans="1:12" x14ac:dyDescent="0.2">
      <c r="A196" s="27"/>
      <c r="B196" s="28"/>
      <c r="C196" s="424" t="s">
        <v>5</v>
      </c>
      <c r="D196" s="424"/>
      <c r="E196" s="424"/>
      <c r="F196" s="34">
        <f>(F24+F43+F62+F81+F100+F119+F138+F157+F176+F195)/(IF(F24=0,0,1)+IF(F43=0,0,1)+IF(F62=0,0,1)+IF(F81=0,0,1)+IF(F100=0,0,1)+IF(F119=0,0,1)+IF(F138=0,0,1)+IF(F157=0,0,1)+IF(F176=0,0,1)+IF(F195=0,0,1))</f>
        <v>1420.5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48.046133333333337</v>
      </c>
      <c r="H196" s="34">
        <f t="shared" si="93"/>
        <v>49.569366666666667</v>
      </c>
      <c r="I196" s="34">
        <f t="shared" si="93"/>
        <v>202.16386666666668</v>
      </c>
      <c r="J196" s="34">
        <f t="shared" si="93"/>
        <v>1491.9479999999999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219.38900000000004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2022-05-16T14:23:56Z</dcterms:created>
  <dcterms:modified xsi:type="dcterms:W3CDTF">2025-01-25T11:09:02Z</dcterms:modified>
</cp:coreProperties>
</file>